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0490" windowHeight="7545" tabRatio="690" activeTab="5"/>
  </bookViews>
  <sheets>
    <sheet name="Seznam Ml." sheetId="1" r:id="rId1"/>
    <sheet name="Pú" sheetId="2" r:id="rId2"/>
    <sheet name="Dvojce" sheetId="3" r:id="rId3"/>
    <sheet name="4x60m" sheetId="4" r:id="rId4"/>
    <sheet name="CTIF" sheetId="5" r:id="rId5"/>
    <sheet name="Plamen - celkové výsledky" sheetId="6" r:id="rId6"/>
  </sheets>
  <definedNames>
    <definedName name="_xlnm.Print_Area" localSheetId="2">'Dvojce'!$A$1:$K$22</definedName>
    <definedName name="_xlnm.Print_Area" localSheetId="5">'Plamen - celkové výsledky'!$A$1:$M$22</definedName>
    <definedName name="_xlnm.Print_Area" localSheetId="0">'Seznam Ml.'!$A$1:$C$27</definedName>
  </definedNames>
  <calcPr fullCalcOnLoad="1"/>
</workbook>
</file>

<file path=xl/sharedStrings.xml><?xml version="1.0" encoding="utf-8"?>
<sst xmlns="http://schemas.openxmlformats.org/spreadsheetml/2006/main" count="221" uniqueCount="58">
  <si>
    <t>Požární útok</t>
  </si>
  <si>
    <t>poř.</t>
  </si>
  <si>
    <t>Družstvo</t>
  </si>
  <si>
    <t>1. čas</t>
  </si>
  <si>
    <t>1.</t>
  </si>
  <si>
    <t>2.</t>
  </si>
  <si>
    <t>3.</t>
  </si>
  <si>
    <t>4.</t>
  </si>
  <si>
    <t>5.</t>
  </si>
  <si>
    <t>6.</t>
  </si>
  <si>
    <t>7.</t>
  </si>
  <si>
    <t>8.</t>
  </si>
  <si>
    <t>Mladší žáci</t>
  </si>
  <si>
    <t>družstvo</t>
  </si>
  <si>
    <t>Štafeta 4x60m</t>
  </si>
  <si>
    <t>Štafeta CTIF</t>
  </si>
  <si>
    <t>Dobroslavice</t>
  </si>
  <si>
    <t>Děhylov</t>
  </si>
  <si>
    <t>Seznam družstev</t>
  </si>
  <si>
    <t>Celkový výsledek</t>
  </si>
  <si>
    <t>st.č.</t>
  </si>
  <si>
    <t>Pravý</t>
  </si>
  <si>
    <t>Levý</t>
  </si>
  <si>
    <t>Výsledný čas</t>
  </si>
  <si>
    <t>Umístění</t>
  </si>
  <si>
    <t>trestné</t>
  </si>
  <si>
    <t>2.čas</t>
  </si>
  <si>
    <t>Pořadí</t>
  </si>
  <si>
    <t>Závada</t>
  </si>
  <si>
    <t>Štafeta dvojíc</t>
  </si>
  <si>
    <t>Š 4x60m</t>
  </si>
  <si>
    <t>Š CTIF</t>
  </si>
  <si>
    <t>Š Dvojice</t>
  </si>
  <si>
    <t>Hať</t>
  </si>
  <si>
    <t>Darkovice</t>
  </si>
  <si>
    <t>Píšť</t>
  </si>
  <si>
    <t>Dolní Benešov</t>
  </si>
  <si>
    <t>Kozmice</t>
  </si>
  <si>
    <t>Ludgeřovice</t>
  </si>
  <si>
    <t>Bohuslavice</t>
  </si>
  <si>
    <t>Celkový součet</t>
  </si>
  <si>
    <t>12. okrsek</t>
  </si>
  <si>
    <t>13. okrsek</t>
  </si>
  <si>
    <t>14. okrsek</t>
  </si>
  <si>
    <t>Okrsek</t>
  </si>
  <si>
    <t>Šilheřovice</t>
  </si>
  <si>
    <t>Zábřeh</t>
  </si>
  <si>
    <t>Bobrovníky</t>
  </si>
  <si>
    <t>Hlučín</t>
  </si>
  <si>
    <t>Darkovičky</t>
  </si>
  <si>
    <t>Celkem</t>
  </si>
  <si>
    <t>Plamen - Kozmice 8. 5. 2024 - Mladší žáci</t>
  </si>
  <si>
    <t>Vřesina A</t>
  </si>
  <si>
    <t>Vřesina B</t>
  </si>
  <si>
    <t>Markvartovice A</t>
  </si>
  <si>
    <t>Markvartovice B</t>
  </si>
  <si>
    <t>9.</t>
  </si>
  <si>
    <t>N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</si>
</sst>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:ss.0;@"/>
    <numFmt numFmtId="167" formatCode="[$-F400]h:mm:ss\ AM/PM"/>
    <numFmt numFmtId="168" formatCode="[h]:mm:ss;@"/>
    <numFmt numFmtId="169" formatCode="h:mm;@"/>
    <numFmt numFmtId="170" formatCode="[$-405]d\.\ mmmm\ yyyy"/>
    <numFmt numFmtId="171" formatCode="0.000"/>
    <numFmt numFmtId="172" formatCode="mm:ss.00"/>
    <numFmt numFmtId="173" formatCode="m:ss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8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9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26"/>
      <color theme="1"/>
      <name val="Times New Roman"/>
      <family val="1"/>
    </font>
    <font>
      <sz val="2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sz val="18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 applyProtection="1">
      <alignment horizontal="center"/>
      <protection locked="0"/>
    </xf>
    <xf numFmtId="0" fontId="61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66" fontId="63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 applyProtection="1">
      <alignment horizontal="center"/>
      <protection locked="0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6" fillId="0" borderId="12" xfId="0" applyFont="1" applyFill="1" applyBorder="1" applyAlignment="1">
      <alignment/>
    </xf>
    <xf numFmtId="0" fontId="39" fillId="0" borderId="0" xfId="0" applyFont="1" applyAlignment="1">
      <alignment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/>
    </xf>
    <xf numFmtId="172" fontId="65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172" fontId="56" fillId="0" borderId="0" xfId="0" applyNumberFormat="1" applyFont="1" applyFill="1" applyBorder="1" applyAlignment="1">
      <alignment horizontal="center"/>
    </xf>
    <xf numFmtId="173" fontId="56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6" fillId="0" borderId="14" xfId="0" applyFont="1" applyFill="1" applyBorder="1" applyAlignment="1">
      <alignment/>
    </xf>
    <xf numFmtId="0" fontId="60" fillId="0" borderId="15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5" fillId="0" borderId="0" xfId="0" applyFont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0" fillId="0" borderId="19" xfId="0" applyFont="1" applyFill="1" applyBorder="1" applyAlignment="1">
      <alignment horizontal="center"/>
    </xf>
    <xf numFmtId="171" fontId="56" fillId="0" borderId="20" xfId="0" applyNumberFormat="1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24" xfId="0" applyFont="1" applyBorder="1" applyAlignment="1">
      <alignment horizontal="left"/>
    </xf>
    <xf numFmtId="0" fontId="59" fillId="0" borderId="28" xfId="0" applyFont="1" applyBorder="1" applyAlignment="1">
      <alignment horizontal="left"/>
    </xf>
    <xf numFmtId="0" fontId="59" fillId="0" borderId="29" xfId="0" applyFont="1" applyBorder="1" applyAlignment="1">
      <alignment horizontal="center"/>
    </xf>
    <xf numFmtId="0" fontId="59" fillId="0" borderId="30" xfId="0" applyFont="1" applyBorder="1" applyAlignment="1">
      <alignment horizontal="left"/>
    </xf>
    <xf numFmtId="0" fontId="66" fillId="33" borderId="31" xfId="0" applyFont="1" applyFill="1" applyBorder="1" applyAlignment="1">
      <alignment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vertical="center" wrapText="1"/>
    </xf>
    <xf numFmtId="0" fontId="56" fillId="0" borderId="33" xfId="0" applyFont="1" applyFill="1" applyBorder="1" applyAlignment="1">
      <alignment/>
    </xf>
    <xf numFmtId="0" fontId="66" fillId="33" borderId="34" xfId="0" applyFont="1" applyFill="1" applyBorder="1" applyAlignment="1">
      <alignment horizontal="center" vertical="center" wrapText="1"/>
    </xf>
    <xf numFmtId="0" fontId="66" fillId="33" borderId="35" xfId="0" applyFont="1" applyFill="1" applyBorder="1" applyAlignment="1">
      <alignment horizontal="center" vertical="center" wrapText="1"/>
    </xf>
    <xf numFmtId="0" fontId="66" fillId="33" borderId="36" xfId="0" applyFont="1" applyFill="1" applyBorder="1" applyAlignment="1">
      <alignment horizontal="center" vertical="center" wrapText="1"/>
    </xf>
    <xf numFmtId="0" fontId="66" fillId="33" borderId="34" xfId="0" applyFont="1" applyFill="1" applyBorder="1" applyAlignment="1">
      <alignment vertical="center" wrapText="1"/>
    </xf>
    <xf numFmtId="0" fontId="66" fillId="33" borderId="36" xfId="0" applyFont="1" applyFill="1" applyBorder="1" applyAlignment="1">
      <alignment vertical="center" wrapText="1"/>
    </xf>
    <xf numFmtId="0" fontId="66" fillId="33" borderId="37" xfId="0" applyFont="1" applyFill="1" applyBorder="1" applyAlignment="1">
      <alignment vertical="center" wrapText="1"/>
    </xf>
    <xf numFmtId="0" fontId="66" fillId="33" borderId="38" xfId="0" applyFont="1" applyFill="1" applyBorder="1" applyAlignment="1">
      <alignment vertical="center" wrapText="1"/>
    </xf>
    <xf numFmtId="0" fontId="66" fillId="33" borderId="37" xfId="0" applyFont="1" applyFill="1" applyBorder="1" applyAlignment="1">
      <alignment horizontal="center" vertical="center" wrapText="1"/>
    </xf>
    <xf numFmtId="171" fontId="56" fillId="0" borderId="39" xfId="0" applyNumberFormat="1" applyFont="1" applyFill="1" applyBorder="1" applyAlignment="1">
      <alignment horizontal="center" vertical="center"/>
    </xf>
    <xf numFmtId="171" fontId="56" fillId="0" borderId="40" xfId="0" applyNumberFormat="1" applyFont="1" applyFill="1" applyBorder="1" applyAlignment="1">
      <alignment horizontal="center" vertical="center"/>
    </xf>
    <xf numFmtId="171" fontId="56" fillId="0" borderId="37" xfId="0" applyNumberFormat="1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62" fillId="33" borderId="32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/>
    </xf>
    <xf numFmtId="0" fontId="59" fillId="0" borderId="12" xfId="0" applyFont="1" applyBorder="1" applyAlignment="1">
      <alignment/>
    </xf>
    <xf numFmtId="0" fontId="5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 vertical="center" textRotation="90"/>
    </xf>
    <xf numFmtId="0" fontId="59" fillId="0" borderId="13" xfId="0" applyFont="1" applyBorder="1" applyAlignment="1">
      <alignment horizontal="center"/>
    </xf>
    <xf numFmtId="0" fontId="56" fillId="0" borderId="45" xfId="0" applyFont="1" applyBorder="1" applyAlignment="1">
      <alignment horizontal="center"/>
    </xf>
    <xf numFmtId="172" fontId="56" fillId="0" borderId="45" xfId="0" applyNumberFormat="1" applyFont="1" applyFill="1" applyBorder="1" applyAlignment="1">
      <alignment horizontal="center"/>
    </xf>
    <xf numFmtId="173" fontId="56" fillId="0" borderId="45" xfId="0" applyNumberFormat="1" applyFont="1" applyFill="1" applyBorder="1" applyAlignment="1">
      <alignment horizontal="center"/>
    </xf>
    <xf numFmtId="0" fontId="60" fillId="0" borderId="45" xfId="0" applyFont="1" applyFill="1" applyBorder="1" applyAlignment="1">
      <alignment horizontal="center"/>
    </xf>
    <xf numFmtId="0" fontId="65" fillId="0" borderId="45" xfId="0" applyFont="1" applyBorder="1" applyAlignment="1">
      <alignment vertical="center" textRotation="90"/>
    </xf>
    <xf numFmtId="0" fontId="56" fillId="0" borderId="45" xfId="0" applyFont="1" applyFill="1" applyBorder="1" applyAlignment="1">
      <alignment/>
    </xf>
    <xf numFmtId="172" fontId="65" fillId="0" borderId="45" xfId="0" applyNumberFormat="1" applyFont="1" applyFill="1" applyBorder="1" applyAlignment="1">
      <alignment horizontal="center"/>
    </xf>
    <xf numFmtId="0" fontId="56" fillId="0" borderId="45" xfId="0" applyFont="1" applyFill="1" applyBorder="1" applyAlignment="1">
      <alignment horizontal="center"/>
    </xf>
    <xf numFmtId="171" fontId="65" fillId="0" borderId="45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171" fontId="65" fillId="0" borderId="0" xfId="0" applyNumberFormat="1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 applyProtection="1">
      <alignment horizontal="center"/>
      <protection locked="0"/>
    </xf>
    <xf numFmtId="0" fontId="56" fillId="0" borderId="0" xfId="0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>
      <alignment horizontal="center"/>
    </xf>
    <xf numFmtId="171" fontId="56" fillId="0" borderId="45" xfId="0" applyNumberFormat="1" applyFont="1" applyFill="1" applyBorder="1" applyAlignment="1">
      <alignment horizontal="center" vertical="center"/>
    </xf>
    <xf numFmtId="0" fontId="65" fillId="0" borderId="45" xfId="0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46" xfId="0" applyFont="1" applyFill="1" applyBorder="1" applyAlignment="1">
      <alignment horizontal="center" vertical="center" wrapText="1"/>
    </xf>
    <xf numFmtId="0" fontId="66" fillId="33" borderId="47" xfId="0" applyFont="1" applyFill="1" applyBorder="1" applyAlignment="1">
      <alignment horizontal="center" vertical="center" wrapText="1"/>
    </xf>
    <xf numFmtId="171" fontId="56" fillId="0" borderId="26" xfId="0" applyNumberFormat="1" applyFont="1" applyFill="1" applyBorder="1" applyAlignment="1">
      <alignment horizontal="center" vertical="center"/>
    </xf>
    <xf numFmtId="171" fontId="56" fillId="0" borderId="18" xfId="0" applyNumberFormat="1" applyFont="1" applyFill="1" applyBorder="1" applyAlignment="1">
      <alignment horizontal="center" vertical="center"/>
    </xf>
    <xf numFmtId="171" fontId="56" fillId="0" borderId="23" xfId="0" applyNumberFormat="1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/>
    </xf>
    <xf numFmtId="171" fontId="65" fillId="0" borderId="31" xfId="0" applyNumberFormat="1" applyFont="1" applyFill="1" applyBorder="1" applyAlignment="1">
      <alignment horizontal="center" vertical="center"/>
    </xf>
    <xf numFmtId="171" fontId="65" fillId="0" borderId="49" xfId="0" applyNumberFormat="1" applyFont="1" applyFill="1" applyBorder="1" applyAlignment="1">
      <alignment horizontal="center" vertical="center"/>
    </xf>
    <xf numFmtId="171" fontId="65" fillId="0" borderId="16" xfId="0" applyNumberFormat="1" applyFont="1" applyFill="1" applyBorder="1" applyAlignment="1">
      <alignment horizontal="center" vertical="center"/>
    </xf>
    <xf numFmtId="171" fontId="56" fillId="0" borderId="50" xfId="0" applyNumberFormat="1" applyFont="1" applyFill="1" applyBorder="1" applyAlignment="1">
      <alignment horizontal="center"/>
    </xf>
    <xf numFmtId="171" fontId="56" fillId="0" borderId="33" xfId="0" applyNumberFormat="1" applyFont="1" applyFill="1" applyBorder="1" applyAlignment="1">
      <alignment horizontal="center"/>
    </xf>
    <xf numFmtId="171" fontId="65" fillId="0" borderId="19" xfId="0" applyNumberFormat="1" applyFont="1" applyFill="1" applyBorder="1" applyAlignment="1">
      <alignment horizontal="center"/>
    </xf>
    <xf numFmtId="171" fontId="56" fillId="0" borderId="13" xfId="0" applyNumberFormat="1" applyFont="1" applyFill="1" applyBorder="1" applyAlignment="1">
      <alignment horizontal="center"/>
    </xf>
    <xf numFmtId="171" fontId="56" fillId="0" borderId="48" xfId="0" applyNumberFormat="1" applyFont="1" applyFill="1" applyBorder="1" applyAlignment="1">
      <alignment horizontal="center"/>
    </xf>
    <xf numFmtId="171" fontId="65" fillId="0" borderId="15" xfId="0" applyNumberFormat="1" applyFont="1" applyFill="1" applyBorder="1" applyAlignment="1">
      <alignment horizontal="center"/>
    </xf>
    <xf numFmtId="171" fontId="56" fillId="0" borderId="44" xfId="0" applyNumberFormat="1" applyFont="1" applyFill="1" applyBorder="1" applyAlignment="1">
      <alignment horizontal="center"/>
    </xf>
    <xf numFmtId="171" fontId="56" fillId="0" borderId="21" xfId="0" applyNumberFormat="1" applyFont="1" applyFill="1" applyBorder="1" applyAlignment="1">
      <alignment horizontal="center"/>
    </xf>
    <xf numFmtId="171" fontId="65" fillId="0" borderId="16" xfId="0" applyNumberFormat="1" applyFont="1" applyFill="1" applyBorder="1" applyAlignment="1">
      <alignment horizontal="center"/>
    </xf>
    <xf numFmtId="171" fontId="59" fillId="0" borderId="33" xfId="0" applyNumberFormat="1" applyFont="1" applyFill="1" applyBorder="1" applyAlignment="1">
      <alignment/>
    </xf>
    <xf numFmtId="171" fontId="56" fillId="0" borderId="51" xfId="0" applyNumberFormat="1" applyFont="1" applyFill="1" applyBorder="1" applyAlignment="1">
      <alignment horizontal="center"/>
    </xf>
    <xf numFmtId="171" fontId="56" fillId="0" borderId="12" xfId="0" applyNumberFormat="1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9" fillId="0" borderId="14" xfId="0" applyFont="1" applyBorder="1" applyAlignment="1">
      <alignment horizontal="left"/>
    </xf>
    <xf numFmtId="171" fontId="56" fillId="0" borderId="27" xfId="0" applyNumberFormat="1" applyFont="1" applyFill="1" applyBorder="1" applyAlignment="1">
      <alignment horizontal="center"/>
    </xf>
    <xf numFmtId="171" fontId="65" fillId="0" borderId="27" xfId="0" applyNumberFormat="1" applyFont="1" applyFill="1" applyBorder="1" applyAlignment="1">
      <alignment horizontal="center"/>
    </xf>
    <xf numFmtId="171" fontId="65" fillId="0" borderId="33" xfId="0" applyNumberFormat="1" applyFont="1" applyFill="1" applyBorder="1" applyAlignment="1">
      <alignment horizontal="center"/>
    </xf>
    <xf numFmtId="171" fontId="56" fillId="0" borderId="10" xfId="0" applyNumberFormat="1" applyFont="1" applyFill="1" applyBorder="1" applyAlignment="1">
      <alignment horizontal="center"/>
    </xf>
    <xf numFmtId="171" fontId="56" fillId="0" borderId="42" xfId="0" applyNumberFormat="1" applyFont="1" applyFill="1" applyBorder="1" applyAlignment="1">
      <alignment horizontal="center"/>
    </xf>
    <xf numFmtId="171" fontId="56" fillId="0" borderId="29" xfId="0" applyNumberFormat="1" applyFont="1" applyFill="1" applyBorder="1" applyAlignment="1">
      <alignment horizontal="center"/>
    </xf>
    <xf numFmtId="171" fontId="56" fillId="0" borderId="52" xfId="0" applyNumberFormat="1" applyFont="1" applyFill="1" applyBorder="1" applyAlignment="1">
      <alignment horizontal="center"/>
    </xf>
    <xf numFmtId="171" fontId="56" fillId="0" borderId="53" xfId="0" applyNumberFormat="1" applyFont="1" applyFill="1" applyBorder="1" applyAlignment="1">
      <alignment horizontal="center"/>
    </xf>
    <xf numFmtId="171" fontId="56" fillId="0" borderId="54" xfId="0" applyNumberFormat="1" applyFont="1" applyFill="1" applyBorder="1" applyAlignment="1">
      <alignment horizontal="center"/>
    </xf>
    <xf numFmtId="171" fontId="56" fillId="0" borderId="55" xfId="0" applyNumberFormat="1" applyFont="1" applyFill="1" applyBorder="1" applyAlignment="1">
      <alignment horizontal="center"/>
    </xf>
    <xf numFmtId="1" fontId="56" fillId="0" borderId="27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>
      <alignment horizontal="center"/>
    </xf>
    <xf numFmtId="1" fontId="56" fillId="0" borderId="29" xfId="0" applyNumberFormat="1" applyFont="1" applyFill="1" applyBorder="1" applyAlignment="1">
      <alignment horizontal="center"/>
    </xf>
    <xf numFmtId="1" fontId="56" fillId="0" borderId="28" xfId="0" applyNumberFormat="1" applyFont="1" applyFill="1" applyBorder="1" applyAlignment="1">
      <alignment horizontal="center" vertical="center"/>
    </xf>
    <xf numFmtId="1" fontId="56" fillId="0" borderId="12" xfId="0" applyNumberFormat="1" applyFont="1" applyFill="1" applyBorder="1" applyAlignment="1">
      <alignment horizontal="center" vertical="center"/>
    </xf>
    <xf numFmtId="1" fontId="56" fillId="0" borderId="14" xfId="0" applyNumberFormat="1" applyFont="1" applyFill="1" applyBorder="1" applyAlignment="1">
      <alignment horizontal="center" vertical="center"/>
    </xf>
    <xf numFmtId="1" fontId="59" fillId="0" borderId="12" xfId="0" applyNumberFormat="1" applyFont="1" applyFill="1" applyBorder="1" applyAlignment="1">
      <alignment horizontal="center" vertical="center"/>
    </xf>
    <xf numFmtId="1" fontId="59" fillId="0" borderId="24" xfId="0" applyNumberFormat="1" applyFont="1" applyFill="1" applyBorder="1" applyAlignment="1">
      <alignment horizontal="center" vertical="center"/>
    </xf>
    <xf numFmtId="0" fontId="57" fillId="0" borderId="56" xfId="0" applyFont="1" applyBorder="1" applyAlignment="1">
      <alignment horizontal="center"/>
    </xf>
    <xf numFmtId="0" fontId="57" fillId="0" borderId="45" xfId="0" applyFont="1" applyBorder="1" applyAlignment="1">
      <alignment horizontal="center"/>
    </xf>
    <xf numFmtId="0" fontId="57" fillId="0" borderId="57" xfId="0" applyFont="1" applyBorder="1" applyAlignment="1">
      <alignment horizontal="center"/>
    </xf>
    <xf numFmtId="0" fontId="58" fillId="0" borderId="58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65" fillId="0" borderId="32" xfId="0" applyFont="1" applyBorder="1" applyAlignment="1">
      <alignment horizontal="center" vertical="center" textRotation="90"/>
    </xf>
    <xf numFmtId="0" fontId="57" fillId="0" borderId="0" xfId="0" applyFont="1" applyAlignment="1">
      <alignment horizontal="center"/>
    </xf>
    <xf numFmtId="0" fontId="65" fillId="0" borderId="19" xfId="0" applyFont="1" applyBorder="1" applyAlignment="1">
      <alignment horizontal="center" vertical="center" textRotation="90"/>
    </xf>
    <xf numFmtId="0" fontId="65" fillId="0" borderId="15" xfId="0" applyFont="1" applyBorder="1" applyAlignment="1">
      <alignment horizontal="center" vertical="center" textRotation="90"/>
    </xf>
    <xf numFmtId="0" fontId="65" fillId="0" borderId="16" xfId="0" applyFont="1" applyBorder="1" applyAlignment="1">
      <alignment horizontal="center" vertical="center" textRotation="90"/>
    </xf>
    <xf numFmtId="0" fontId="58" fillId="0" borderId="0" xfId="0" applyFont="1" applyBorder="1" applyAlignment="1">
      <alignment horizontal="center"/>
    </xf>
    <xf numFmtId="0" fontId="66" fillId="33" borderId="32" xfId="0" applyFont="1" applyFill="1" applyBorder="1" applyAlignment="1">
      <alignment horizontal="center" vertical="center" wrapText="1"/>
    </xf>
    <xf numFmtId="0" fontId="66" fillId="33" borderId="59" xfId="0" applyFont="1" applyFill="1" applyBorder="1" applyAlignment="1">
      <alignment horizontal="center" vertical="center" wrapText="1"/>
    </xf>
    <xf numFmtId="0" fontId="66" fillId="3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2" fillId="33" borderId="19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/>
    </xf>
    <xf numFmtId="0" fontId="66" fillId="33" borderId="50" xfId="0" applyFont="1" applyFill="1" applyBorder="1" applyAlignment="1">
      <alignment horizontal="center" vertical="center" wrapText="1"/>
    </xf>
    <xf numFmtId="0" fontId="66" fillId="33" borderId="41" xfId="0" applyFont="1" applyFill="1" applyBorder="1" applyAlignment="1">
      <alignment horizontal="center" vertical="center" wrapText="1"/>
    </xf>
    <xf numFmtId="0" fontId="66" fillId="33" borderId="33" xfId="0" applyFont="1" applyFill="1" applyBorder="1" applyAlignment="1">
      <alignment horizontal="center" vertical="center" wrapText="1"/>
    </xf>
    <xf numFmtId="0" fontId="66" fillId="33" borderId="43" xfId="0" applyFont="1" applyFill="1" applyBorder="1" applyAlignment="1">
      <alignment horizontal="center" vertical="center" wrapText="1"/>
    </xf>
    <xf numFmtId="0" fontId="66" fillId="33" borderId="31" xfId="0" applyFont="1" applyFill="1" applyBorder="1" applyAlignment="1">
      <alignment horizontal="center" vertical="center" wrapText="1"/>
    </xf>
    <xf numFmtId="0" fontId="66" fillId="33" borderId="60" xfId="0" applyFont="1" applyFill="1" applyBorder="1" applyAlignment="1">
      <alignment horizontal="center" vertical="center" wrapText="1"/>
    </xf>
    <xf numFmtId="171" fontId="56" fillId="0" borderId="44" xfId="0" applyNumberFormat="1" applyFont="1" applyFill="1" applyBorder="1" applyAlignment="1">
      <alignment horizontal="center" vertical="center"/>
    </xf>
    <xf numFmtId="171" fontId="65" fillId="0" borderId="10" xfId="0" applyNumberFormat="1" applyFont="1" applyFill="1" applyBorder="1" applyAlignment="1">
      <alignment horizontal="center"/>
    </xf>
    <xf numFmtId="171" fontId="65" fillId="0" borderId="29" xfId="0" applyNumberFormat="1" applyFont="1" applyFill="1" applyBorder="1" applyAlignment="1">
      <alignment horizontal="center"/>
    </xf>
    <xf numFmtId="171" fontId="65" fillId="0" borderId="48" xfId="0" applyNumberFormat="1" applyFont="1" applyFill="1" applyBorder="1" applyAlignment="1">
      <alignment horizontal="center"/>
    </xf>
    <xf numFmtId="171" fontId="65" fillId="0" borderId="21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65" fillId="0" borderId="19" xfId="0" applyFont="1" applyFill="1" applyBorder="1" applyAlignment="1">
      <alignment horizontal="center"/>
    </xf>
    <xf numFmtId="0" fontId="65" fillId="0" borderId="15" xfId="0" applyFont="1" applyFill="1" applyBorder="1" applyAlignment="1">
      <alignment horizontal="center"/>
    </xf>
    <xf numFmtId="0" fontId="65" fillId="0" borderId="16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56" fillId="0" borderId="39" xfId="0" applyFont="1" applyFill="1" applyBorder="1" applyAlignment="1">
      <alignment horizontal="center"/>
    </xf>
    <xf numFmtId="171" fontId="56" fillId="0" borderId="50" xfId="0" applyNumberFormat="1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/>
    </xf>
    <xf numFmtId="171" fontId="56" fillId="0" borderId="61" xfId="0" applyNumberFormat="1" applyFont="1" applyFill="1" applyBorder="1" applyAlignment="1">
      <alignment horizontal="center"/>
    </xf>
    <xf numFmtId="0" fontId="56" fillId="0" borderId="62" xfId="0" applyFont="1" applyFill="1" applyBorder="1" applyAlignment="1">
      <alignment horizontal="center"/>
    </xf>
    <xf numFmtId="171" fontId="56" fillId="0" borderId="63" xfId="0" applyNumberFormat="1" applyFont="1" applyFill="1" applyBorder="1" applyAlignment="1">
      <alignment horizontal="center"/>
    </xf>
    <xf numFmtId="0" fontId="56" fillId="0" borderId="27" xfId="0" applyFont="1" applyFill="1" applyBorder="1" applyAlignment="1">
      <alignment horizontal="center"/>
    </xf>
    <xf numFmtId="172" fontId="56" fillId="0" borderId="50" xfId="0" applyNumberFormat="1" applyFont="1" applyFill="1" applyBorder="1" applyAlignment="1">
      <alignment horizontal="center"/>
    </xf>
    <xf numFmtId="172" fontId="56" fillId="0" borderId="61" xfId="0" applyNumberFormat="1" applyFont="1" applyFill="1" applyBorder="1" applyAlignment="1">
      <alignment horizontal="center"/>
    </xf>
    <xf numFmtId="0" fontId="65" fillId="33" borderId="32" xfId="0" applyFont="1" applyFill="1" applyBorder="1" applyAlignment="1">
      <alignment horizontal="center" vertical="center" textRotation="90"/>
    </xf>
    <xf numFmtId="0" fontId="56" fillId="33" borderId="27" xfId="0" applyFont="1" applyFill="1" applyBorder="1" applyAlignment="1">
      <alignment horizontal="center"/>
    </xf>
    <xf numFmtId="0" fontId="56" fillId="33" borderId="24" xfId="0" applyNumberFormat="1" applyFont="1" applyFill="1" applyBorder="1" applyAlignment="1">
      <alignment horizontal="left"/>
    </xf>
    <xf numFmtId="172" fontId="56" fillId="33" borderId="50" xfId="0" applyNumberFormat="1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171" fontId="56" fillId="33" borderId="20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/>
    </xf>
    <xf numFmtId="171" fontId="56" fillId="33" borderId="50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/>
    </xf>
    <xf numFmtId="0" fontId="60" fillId="33" borderId="19" xfId="0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33" borderId="28" xfId="0" applyNumberFormat="1" applyFont="1" applyFill="1" applyBorder="1" applyAlignment="1">
      <alignment horizontal="left"/>
    </xf>
    <xf numFmtId="172" fontId="56" fillId="33" borderId="61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71" fontId="56" fillId="33" borderId="13" xfId="0" applyNumberFormat="1" applyFont="1" applyFill="1" applyBorder="1" applyAlignment="1">
      <alignment horizontal="center"/>
    </xf>
    <xf numFmtId="0" fontId="6" fillId="33" borderId="64" xfId="0" applyFont="1" applyFill="1" applyBorder="1" applyAlignment="1">
      <alignment horizontal="center"/>
    </xf>
    <xf numFmtId="0" fontId="6" fillId="33" borderId="65" xfId="0" applyFont="1" applyFill="1" applyBorder="1" applyAlignment="1">
      <alignment horizontal="center"/>
    </xf>
    <xf numFmtId="0" fontId="65" fillId="33" borderId="15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171" fontId="56" fillId="33" borderId="44" xfId="0" applyNumberFormat="1" applyFont="1" applyFill="1" applyBorder="1" applyAlignment="1">
      <alignment horizontal="center"/>
    </xf>
    <xf numFmtId="0" fontId="6" fillId="33" borderId="66" xfId="0" applyFont="1" applyFill="1" applyBorder="1" applyAlignment="1">
      <alignment horizontal="center"/>
    </xf>
    <xf numFmtId="0" fontId="6" fillId="33" borderId="67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0" fillId="33" borderId="16" xfId="0" applyFont="1" applyFill="1" applyBorder="1" applyAlignment="1">
      <alignment horizontal="center"/>
    </xf>
    <xf numFmtId="171" fontId="59" fillId="0" borderId="48" xfId="0" applyNumberFormat="1" applyFont="1" applyFill="1" applyBorder="1" applyAlignment="1">
      <alignment/>
    </xf>
    <xf numFmtId="0" fontId="56" fillId="0" borderId="29" xfId="0" applyFont="1" applyFill="1" applyBorder="1" applyAlignment="1">
      <alignment horizontal="center"/>
    </xf>
    <xf numFmtId="0" fontId="56" fillId="0" borderId="48" xfId="0" applyFont="1" applyFill="1" applyBorder="1" applyAlignment="1">
      <alignment/>
    </xf>
    <xf numFmtId="0" fontId="56" fillId="0" borderId="50" xfId="0" applyFont="1" applyFill="1" applyBorder="1" applyAlignment="1">
      <alignment horizontal="center"/>
    </xf>
    <xf numFmtId="171" fontId="65" fillId="0" borderId="15" xfId="0" applyNumberFormat="1" applyFont="1" applyFill="1" applyBorder="1" applyAlignment="1">
      <alignment horizontal="center" vertical="center"/>
    </xf>
    <xf numFmtId="0" fontId="56" fillId="0" borderId="44" xfId="0" applyFont="1" applyFill="1" applyBorder="1" applyAlignment="1">
      <alignment horizontal="center"/>
    </xf>
    <xf numFmtId="171" fontId="56" fillId="33" borderId="39" xfId="0" applyNumberFormat="1" applyFont="1" applyFill="1" applyBorder="1" applyAlignment="1">
      <alignment horizontal="center" vertical="center"/>
    </xf>
    <xf numFmtId="171" fontId="56" fillId="33" borderId="26" xfId="0" applyNumberFormat="1" applyFont="1" applyFill="1" applyBorder="1" applyAlignment="1">
      <alignment horizontal="center" vertical="center"/>
    </xf>
    <xf numFmtId="171" fontId="65" fillId="33" borderId="31" xfId="0" applyNumberFormat="1" applyFont="1" applyFill="1" applyBorder="1" applyAlignment="1">
      <alignment horizontal="center" vertical="center"/>
    </xf>
    <xf numFmtId="171" fontId="56" fillId="33" borderId="18" xfId="0" applyNumberFormat="1" applyFont="1" applyFill="1" applyBorder="1" applyAlignment="1">
      <alignment horizontal="center" vertical="center"/>
    </xf>
    <xf numFmtId="171" fontId="65" fillId="33" borderId="49" xfId="0" applyNumberFormat="1" applyFont="1" applyFill="1" applyBorder="1" applyAlignment="1">
      <alignment horizontal="center" vertical="center"/>
    </xf>
    <xf numFmtId="171" fontId="56" fillId="33" borderId="13" xfId="0" applyNumberFormat="1" applyFont="1" applyFill="1" applyBorder="1" applyAlignment="1">
      <alignment horizontal="center" vertical="center"/>
    </xf>
    <xf numFmtId="171" fontId="56" fillId="33" borderId="64" xfId="0" applyNumberFormat="1" applyFont="1" applyFill="1" applyBorder="1" applyAlignment="1">
      <alignment horizontal="center" vertical="center"/>
    </xf>
    <xf numFmtId="171" fontId="56" fillId="33" borderId="44" xfId="0" applyNumberFormat="1" applyFont="1" applyFill="1" applyBorder="1" applyAlignment="1">
      <alignment horizontal="center" vertical="center"/>
    </xf>
    <xf numFmtId="171" fontId="56" fillId="33" borderId="66" xfId="0" applyNumberFormat="1" applyFont="1" applyFill="1" applyBorder="1" applyAlignment="1">
      <alignment horizontal="center" vertical="center"/>
    </xf>
    <xf numFmtId="171" fontId="65" fillId="33" borderId="16" xfId="0" applyNumberFormat="1" applyFont="1" applyFill="1" applyBorder="1" applyAlignment="1">
      <alignment horizontal="center" vertical="center"/>
    </xf>
    <xf numFmtId="1" fontId="56" fillId="33" borderId="27" xfId="0" applyNumberFormat="1" applyFont="1" applyFill="1" applyBorder="1" applyAlignment="1">
      <alignment horizontal="center"/>
    </xf>
    <xf numFmtId="171" fontId="65" fillId="33" borderId="27" xfId="0" applyNumberFormat="1" applyFont="1" applyFill="1" applyBorder="1" applyAlignment="1">
      <alignment horizontal="center"/>
    </xf>
    <xf numFmtId="171" fontId="56" fillId="33" borderId="52" xfId="0" applyNumberFormat="1" applyFont="1" applyFill="1" applyBorder="1" applyAlignment="1">
      <alignment horizontal="center"/>
    </xf>
    <xf numFmtId="1" fontId="56" fillId="33" borderId="52" xfId="0" applyNumberFormat="1" applyFont="1" applyFill="1" applyBorder="1" applyAlignment="1">
      <alignment horizontal="center"/>
    </xf>
    <xf numFmtId="171" fontId="65" fillId="33" borderId="33" xfId="0" applyNumberFormat="1" applyFont="1" applyFill="1" applyBorder="1" applyAlignment="1">
      <alignment horizontal="center"/>
    </xf>
    <xf numFmtId="171" fontId="65" fillId="33" borderId="19" xfId="0" applyNumberFormat="1" applyFont="1" applyFill="1" applyBorder="1" applyAlignment="1">
      <alignment horizontal="center"/>
    </xf>
    <xf numFmtId="1" fontId="56" fillId="33" borderId="10" xfId="0" applyNumberFormat="1" applyFont="1" applyFill="1" applyBorder="1" applyAlignment="1">
      <alignment horizontal="center"/>
    </xf>
    <xf numFmtId="171" fontId="65" fillId="33" borderId="10" xfId="0" applyNumberFormat="1" applyFont="1" applyFill="1" applyBorder="1" applyAlignment="1">
      <alignment horizontal="center"/>
    </xf>
    <xf numFmtId="171" fontId="56" fillId="33" borderId="42" xfId="0" applyNumberFormat="1" applyFont="1" applyFill="1" applyBorder="1" applyAlignment="1">
      <alignment horizontal="center"/>
    </xf>
    <xf numFmtId="171" fontId="65" fillId="33" borderId="48" xfId="0" applyNumberFormat="1" applyFont="1" applyFill="1" applyBorder="1" applyAlignment="1">
      <alignment horizontal="center"/>
    </xf>
    <xf numFmtId="171" fontId="65" fillId="33" borderId="15" xfId="0" applyNumberFormat="1" applyFont="1" applyFill="1" applyBorder="1" applyAlignment="1">
      <alignment horizontal="center"/>
    </xf>
    <xf numFmtId="171" fontId="56" fillId="33" borderId="53" xfId="0" applyNumberFormat="1" applyFont="1" applyFill="1" applyBorder="1" applyAlignment="1">
      <alignment horizontal="center"/>
    </xf>
    <xf numFmtId="171" fontId="56" fillId="33" borderId="54" xfId="0" applyNumberFormat="1" applyFont="1" applyFill="1" applyBorder="1" applyAlignment="1">
      <alignment horizontal="center"/>
    </xf>
    <xf numFmtId="171" fontId="56" fillId="33" borderId="10" xfId="0" applyNumberFormat="1" applyFont="1" applyFill="1" applyBorder="1" applyAlignment="1">
      <alignment horizontal="center"/>
    </xf>
    <xf numFmtId="171" fontId="56" fillId="33" borderId="62" xfId="0" applyNumberFormat="1" applyFont="1" applyFill="1" applyBorder="1" applyAlignment="1">
      <alignment horizontal="center"/>
    </xf>
    <xf numFmtId="1" fontId="56" fillId="33" borderId="29" xfId="0" applyNumberFormat="1" applyFont="1" applyFill="1" applyBorder="1" applyAlignment="1">
      <alignment horizontal="center"/>
    </xf>
    <xf numFmtId="171" fontId="65" fillId="33" borderId="29" xfId="0" applyNumberFormat="1" applyFont="1" applyFill="1" applyBorder="1" applyAlignment="1">
      <alignment horizontal="center"/>
    </xf>
    <xf numFmtId="171" fontId="56" fillId="33" borderId="29" xfId="0" applyNumberFormat="1" applyFont="1" applyFill="1" applyBorder="1" applyAlignment="1">
      <alignment horizontal="center"/>
    </xf>
    <xf numFmtId="171" fontId="65" fillId="33" borderId="21" xfId="0" applyNumberFormat="1" applyFont="1" applyFill="1" applyBorder="1" applyAlignment="1">
      <alignment horizontal="center"/>
    </xf>
    <xf numFmtId="171" fontId="65" fillId="33" borderId="16" xfId="0" applyNumberFormat="1" applyFont="1" applyFill="1" applyBorder="1" applyAlignment="1">
      <alignment horizontal="center"/>
    </xf>
    <xf numFmtId="171" fontId="56" fillId="33" borderId="33" xfId="0" applyNumberFormat="1" applyFont="1" applyFill="1" applyBorder="1" applyAlignment="1">
      <alignment horizontal="center"/>
    </xf>
    <xf numFmtId="171" fontId="56" fillId="33" borderId="48" xfId="0" applyNumberFormat="1" applyFont="1" applyFill="1" applyBorder="1" applyAlignment="1">
      <alignment horizontal="center"/>
    </xf>
    <xf numFmtId="171" fontId="56" fillId="33" borderId="21" xfId="0" applyNumberFormat="1" applyFont="1" applyFill="1" applyBorder="1" applyAlignment="1">
      <alignment horizontal="center"/>
    </xf>
    <xf numFmtId="0" fontId="65" fillId="33" borderId="19" xfId="0" applyFont="1" applyFill="1" applyBorder="1" applyAlignment="1">
      <alignment horizontal="center" vertical="center" textRotation="90"/>
    </xf>
    <xf numFmtId="1" fontId="56" fillId="33" borderId="24" xfId="0" applyNumberFormat="1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 textRotation="90"/>
    </xf>
    <xf numFmtId="1" fontId="56" fillId="33" borderId="12" xfId="0" applyNumberFormat="1" applyFont="1" applyFill="1" applyBorder="1" applyAlignment="1">
      <alignment horizontal="center" vertical="center"/>
    </xf>
    <xf numFmtId="0" fontId="65" fillId="33" borderId="49" xfId="0" applyFont="1" applyFill="1" applyBorder="1" applyAlignment="1">
      <alignment horizontal="center" vertical="center" textRotation="90"/>
    </xf>
    <xf numFmtId="0" fontId="65" fillId="33" borderId="16" xfId="0" applyFont="1" applyFill="1" applyBorder="1" applyAlignment="1">
      <alignment horizontal="center" vertical="center" textRotation="90"/>
    </xf>
    <xf numFmtId="1" fontId="56" fillId="33" borderId="14" xfId="0" applyNumberFormat="1" applyFont="1" applyFill="1" applyBorder="1" applyAlignment="1">
      <alignment horizontal="center" vertical="center"/>
    </xf>
    <xf numFmtId="172" fontId="56" fillId="0" borderId="63" xfId="0" applyNumberFormat="1" applyFont="1" applyFill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showGridLines="0" zoomScale="110" zoomScaleNormal="110" zoomScalePageLayoutView="0" workbookViewId="0" topLeftCell="A7">
      <selection activeCell="E20" sqref="E20"/>
    </sheetView>
  </sheetViews>
  <sheetFormatPr defaultColWidth="9.140625" defaultRowHeight="15"/>
  <cols>
    <col min="1" max="1" width="11.8515625" style="1" customWidth="1"/>
    <col min="2" max="2" width="5.8515625" style="2" customWidth="1"/>
    <col min="3" max="3" width="62.140625" style="5" customWidth="1"/>
    <col min="4" max="5" width="11.421875" style="4" customWidth="1"/>
    <col min="6" max="6" width="12.8515625" style="12" customWidth="1"/>
    <col min="7" max="7" width="11.7109375" style="2" customWidth="1"/>
    <col min="8" max="8" width="10.00390625" style="1" customWidth="1"/>
    <col min="9" max="16384" width="9.140625" style="1" customWidth="1"/>
  </cols>
  <sheetData>
    <row r="1" spans="1:10" ht="30.75" customHeight="1">
      <c r="A1" s="162" t="s">
        <v>18</v>
      </c>
      <c r="B1" s="163"/>
      <c r="C1" s="164"/>
      <c r="D1" s="18"/>
      <c r="E1" s="18"/>
      <c r="F1" s="18"/>
      <c r="G1" s="3"/>
      <c r="H1" s="3"/>
      <c r="I1" s="3"/>
      <c r="J1" s="3"/>
    </row>
    <row r="2" spans="1:8" ht="26.25" customHeight="1" thickBot="1">
      <c r="A2" s="165" t="s">
        <v>12</v>
      </c>
      <c r="B2" s="166"/>
      <c r="C2" s="167"/>
      <c r="D2" s="19"/>
      <c r="E2" s="19"/>
      <c r="F2" s="19"/>
      <c r="G2" s="6"/>
      <c r="H2" s="6"/>
    </row>
    <row r="3" spans="1:8" s="7" customFormat="1" ht="38.25" thickBot="1">
      <c r="A3" s="65" t="s">
        <v>44</v>
      </c>
      <c r="B3" s="72" t="s">
        <v>1</v>
      </c>
      <c r="C3" s="71" t="s">
        <v>2</v>
      </c>
      <c r="D3" s="9"/>
      <c r="E3" s="9"/>
      <c r="F3" s="22"/>
      <c r="G3" s="9"/>
      <c r="H3" s="9"/>
    </row>
    <row r="4" spans="1:7" s="10" customFormat="1" ht="19.5" thickBot="1">
      <c r="A4" s="168" t="s">
        <v>41</v>
      </c>
      <c r="B4" s="60" t="s">
        <v>4</v>
      </c>
      <c r="C4" s="61" t="s">
        <v>39</v>
      </c>
      <c r="D4" s="21"/>
      <c r="E4" s="21"/>
      <c r="F4" s="22"/>
      <c r="G4" s="20"/>
    </row>
    <row r="5" spans="1:8" s="10" customFormat="1" ht="19.5" thickBot="1">
      <c r="A5" s="168"/>
      <c r="B5" s="8" t="s">
        <v>5</v>
      </c>
      <c r="C5" s="86" t="s">
        <v>36</v>
      </c>
      <c r="D5" s="21"/>
      <c r="E5" s="21"/>
      <c r="F5" s="22"/>
      <c r="G5" s="20"/>
      <c r="H5" s="11"/>
    </row>
    <row r="6" spans="1:8" s="10" customFormat="1" ht="19.5" thickBot="1">
      <c r="A6" s="168"/>
      <c r="B6" s="8" t="s">
        <v>6</v>
      </c>
      <c r="C6" s="62" t="s">
        <v>35</v>
      </c>
      <c r="D6" s="21"/>
      <c r="E6" s="21"/>
      <c r="F6" s="22"/>
      <c r="G6" s="20"/>
      <c r="H6" s="11"/>
    </row>
    <row r="7" spans="1:8" s="10" customFormat="1" ht="19.5" thickBot="1">
      <c r="A7" s="168"/>
      <c r="B7" s="8" t="s">
        <v>7</v>
      </c>
      <c r="C7" s="62" t="s">
        <v>46</v>
      </c>
      <c r="D7" s="21"/>
      <c r="E7" s="21"/>
      <c r="F7" s="22"/>
      <c r="G7" s="20"/>
      <c r="H7" s="11"/>
    </row>
    <row r="8" spans="1:8" s="10" customFormat="1" ht="19.5" thickBot="1">
      <c r="A8" s="168"/>
      <c r="B8" s="63" t="s">
        <v>8</v>
      </c>
      <c r="C8" s="64" t="s">
        <v>28</v>
      </c>
      <c r="D8" s="21"/>
      <c r="E8" s="21"/>
      <c r="F8" s="22"/>
      <c r="G8" s="20"/>
      <c r="H8" s="11"/>
    </row>
    <row r="9" spans="1:8" s="10" customFormat="1" ht="19.5" thickBot="1">
      <c r="A9" s="168" t="s">
        <v>42</v>
      </c>
      <c r="B9" s="60" t="s">
        <v>4</v>
      </c>
      <c r="C9" s="61" t="s">
        <v>47</v>
      </c>
      <c r="D9" s="21"/>
      <c r="E9" s="21"/>
      <c r="F9" s="22"/>
      <c r="G9" s="20"/>
      <c r="H9" s="11"/>
    </row>
    <row r="10" spans="1:8" s="10" customFormat="1" ht="19.5" thickBot="1">
      <c r="A10" s="168"/>
      <c r="B10" s="8" t="s">
        <v>5</v>
      </c>
      <c r="C10" s="62" t="s">
        <v>34</v>
      </c>
      <c r="D10" s="21"/>
      <c r="E10" s="21"/>
      <c r="F10" s="22"/>
      <c r="G10" s="20"/>
      <c r="H10" s="11"/>
    </row>
    <row r="11" spans="1:8" s="10" customFormat="1" ht="19.5" thickBot="1">
      <c r="A11" s="168"/>
      <c r="B11" s="8" t="s">
        <v>6</v>
      </c>
      <c r="C11" s="62" t="s">
        <v>49</v>
      </c>
      <c r="D11" s="21"/>
      <c r="E11" s="21"/>
      <c r="F11" s="22"/>
      <c r="G11" s="20"/>
      <c r="H11" s="11"/>
    </row>
    <row r="12" spans="1:8" s="10" customFormat="1" ht="19.5" thickBot="1">
      <c r="A12" s="168"/>
      <c r="B12" s="8" t="s">
        <v>7</v>
      </c>
      <c r="C12" s="87" t="s">
        <v>17</v>
      </c>
      <c r="D12" s="21"/>
      <c r="E12" s="21"/>
      <c r="F12" s="22"/>
      <c r="G12" s="20"/>
      <c r="H12" s="11"/>
    </row>
    <row r="13" spans="1:8" s="10" customFormat="1" ht="19.5" thickBot="1">
      <c r="A13" s="168"/>
      <c r="B13" s="90" t="s">
        <v>8</v>
      </c>
      <c r="C13" s="86" t="s">
        <v>16</v>
      </c>
      <c r="D13" s="21"/>
      <c r="E13" s="21"/>
      <c r="F13" s="22"/>
      <c r="G13" s="20"/>
      <c r="H13" s="11"/>
    </row>
    <row r="14" spans="1:8" s="10" customFormat="1" ht="19.5" thickBot="1">
      <c r="A14" s="168"/>
      <c r="B14" s="90" t="s">
        <v>9</v>
      </c>
      <c r="C14" s="86" t="s">
        <v>48</v>
      </c>
      <c r="D14" s="21"/>
      <c r="E14" s="21"/>
      <c r="F14" s="22"/>
      <c r="G14" s="20"/>
      <c r="H14" s="11"/>
    </row>
    <row r="15" spans="1:8" s="10" customFormat="1" ht="19.5" thickBot="1">
      <c r="A15" s="168"/>
      <c r="B15" s="90" t="s">
        <v>10</v>
      </c>
      <c r="C15" s="87" t="s">
        <v>37</v>
      </c>
      <c r="D15" s="21"/>
      <c r="E15" s="21"/>
      <c r="F15" s="22"/>
      <c r="G15" s="20"/>
      <c r="H15" s="11"/>
    </row>
    <row r="16" spans="1:8" s="10" customFormat="1" ht="19.5" thickBot="1">
      <c r="A16" s="168"/>
      <c r="B16" s="90" t="s">
        <v>11</v>
      </c>
      <c r="C16" s="87" t="s">
        <v>52</v>
      </c>
      <c r="D16" s="21"/>
      <c r="E16" s="21"/>
      <c r="F16" s="22"/>
      <c r="G16" s="20"/>
      <c r="H16" s="11"/>
    </row>
    <row r="17" spans="1:8" s="10" customFormat="1" ht="19.5" thickBot="1">
      <c r="A17" s="168"/>
      <c r="B17" s="90" t="s">
        <v>56</v>
      </c>
      <c r="C17" s="143" t="s">
        <v>53</v>
      </c>
      <c r="D17" s="21"/>
      <c r="E17" s="21"/>
      <c r="F17" s="22"/>
      <c r="G17" s="20"/>
      <c r="H17" s="11"/>
    </row>
    <row r="18" spans="1:8" s="10" customFormat="1" ht="19.5" thickBot="1">
      <c r="A18" s="168" t="s">
        <v>43</v>
      </c>
      <c r="B18" s="60" t="s">
        <v>4</v>
      </c>
      <c r="C18" s="61" t="s">
        <v>33</v>
      </c>
      <c r="D18" s="21"/>
      <c r="E18" s="21"/>
      <c r="F18" s="22"/>
      <c r="G18" s="20"/>
      <c r="H18" s="11"/>
    </row>
    <row r="19" spans="1:8" s="10" customFormat="1" ht="19.5" thickBot="1">
      <c r="A19" s="168"/>
      <c r="B19" s="90" t="s">
        <v>5</v>
      </c>
      <c r="C19" s="62" t="s">
        <v>38</v>
      </c>
      <c r="D19" s="21"/>
      <c r="E19" s="21"/>
      <c r="F19" s="22"/>
      <c r="G19" s="20"/>
      <c r="H19" s="11"/>
    </row>
    <row r="20" spans="1:8" s="10" customFormat="1" ht="19.5" thickBot="1">
      <c r="A20" s="168"/>
      <c r="B20" s="90" t="s">
        <v>6</v>
      </c>
      <c r="C20" s="62" t="s">
        <v>54</v>
      </c>
      <c r="D20" s="21"/>
      <c r="E20" s="21"/>
      <c r="F20" s="22"/>
      <c r="G20" s="20"/>
      <c r="H20" s="11"/>
    </row>
    <row r="21" spans="1:8" s="10" customFormat="1" ht="19.5" thickBot="1">
      <c r="A21" s="168"/>
      <c r="B21" s="90" t="s">
        <v>7</v>
      </c>
      <c r="C21" s="62" t="s">
        <v>55</v>
      </c>
      <c r="D21" s="21"/>
      <c r="E21" s="21"/>
      <c r="F21" s="23"/>
      <c r="G21" s="21"/>
      <c r="H21" s="11"/>
    </row>
    <row r="22" spans="1:8" s="10" customFormat="1" ht="19.5" thickBot="1">
      <c r="A22" s="168"/>
      <c r="B22" s="142" t="s">
        <v>8</v>
      </c>
      <c r="C22" s="143" t="s">
        <v>45</v>
      </c>
      <c r="D22" s="21"/>
      <c r="E22" s="21"/>
      <c r="F22" s="23"/>
      <c r="G22" s="21"/>
      <c r="H22" s="11"/>
    </row>
    <row r="23" spans="1:8" s="10" customFormat="1" ht="18.75">
      <c r="A23" s="89"/>
      <c r="B23" s="9"/>
      <c r="C23" s="88"/>
      <c r="D23" s="21"/>
      <c r="E23" s="21"/>
      <c r="F23" s="23"/>
      <c r="G23" s="21"/>
      <c r="H23" s="11"/>
    </row>
    <row r="24" spans="1:8" s="10" customFormat="1" ht="18.75">
      <c r="A24" s="89"/>
      <c r="B24" s="9"/>
      <c r="C24" s="88"/>
      <c r="D24" s="21"/>
      <c r="E24" s="21"/>
      <c r="F24" s="23"/>
      <c r="G24" s="21"/>
      <c r="H24" s="11"/>
    </row>
    <row r="25" spans="1:8" s="10" customFormat="1" ht="18.75">
      <c r="A25" s="89"/>
      <c r="B25" s="9"/>
      <c r="C25" s="88"/>
      <c r="D25" s="21"/>
      <c r="E25" s="21"/>
      <c r="F25" s="23"/>
      <c r="G25" s="21"/>
      <c r="H25" s="11"/>
    </row>
    <row r="26" spans="1:8" s="10" customFormat="1" ht="18.75">
      <c r="A26" s="89"/>
      <c r="B26" s="9"/>
      <c r="C26" s="88"/>
      <c r="D26" s="21"/>
      <c r="E26" s="21"/>
      <c r="F26" s="23"/>
      <c r="G26" s="21"/>
      <c r="H26" s="11"/>
    </row>
    <row r="27" spans="1:8" s="10" customFormat="1" ht="18.75">
      <c r="A27" s="89"/>
      <c r="B27" s="9"/>
      <c r="C27" s="88"/>
      <c r="D27" s="21"/>
      <c r="E27" s="21"/>
      <c r="F27" s="23"/>
      <c r="G27" s="21"/>
      <c r="H27" s="11"/>
    </row>
    <row r="28" spans="2:7" ht="15.75">
      <c r="B28" s="4"/>
      <c r="G28" s="4"/>
    </row>
    <row r="29" spans="2:7" ht="15.75">
      <c r="B29" s="4"/>
      <c r="G29" s="4"/>
    </row>
    <row r="30" spans="2:7" ht="15.75">
      <c r="B30" s="4"/>
      <c r="G30" s="4"/>
    </row>
    <row r="31" spans="2:7" ht="15.75">
      <c r="B31" s="4"/>
      <c r="G31" s="4"/>
    </row>
  </sheetData>
  <sheetProtection/>
  <mergeCells count="5">
    <mergeCell ref="A1:C1"/>
    <mergeCell ref="A2:C2"/>
    <mergeCell ref="A4:A8"/>
    <mergeCell ref="A9:A17"/>
    <mergeCell ref="A18:A22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30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10.421875" style="1" customWidth="1"/>
    <col min="2" max="2" width="5.8515625" style="2" customWidth="1"/>
    <col min="3" max="3" width="27.140625" style="1" customWidth="1"/>
    <col min="4" max="5" width="11.421875" style="2" customWidth="1"/>
    <col min="6" max="6" width="13.8515625" style="13" customWidth="1"/>
    <col min="7" max="7" width="14.28125" style="36" customWidth="1"/>
    <col min="8" max="16384" width="9.140625" style="1" customWidth="1"/>
  </cols>
  <sheetData>
    <row r="1" spans="1:7" ht="30.75" customHeight="1">
      <c r="A1" s="169" t="s">
        <v>0</v>
      </c>
      <c r="B1" s="169"/>
      <c r="C1" s="169"/>
      <c r="D1" s="169"/>
      <c r="E1" s="169"/>
      <c r="F1" s="169"/>
      <c r="G1" s="169"/>
    </row>
    <row r="2" spans="1:7" ht="26.25" customHeight="1" thickBot="1">
      <c r="A2" s="166" t="s">
        <v>12</v>
      </c>
      <c r="B2" s="166"/>
      <c r="C2" s="166"/>
      <c r="D2" s="166"/>
      <c r="E2" s="166"/>
      <c r="F2" s="166"/>
      <c r="G2" s="166"/>
    </row>
    <row r="3" spans="1:7" s="34" customFormat="1" ht="38.25" thickBot="1">
      <c r="A3" s="65" t="s">
        <v>44</v>
      </c>
      <c r="B3" s="74" t="s">
        <v>20</v>
      </c>
      <c r="C3" s="75" t="s">
        <v>2</v>
      </c>
      <c r="D3" s="76" t="s">
        <v>21</v>
      </c>
      <c r="E3" s="121" t="s">
        <v>22</v>
      </c>
      <c r="F3" s="118" t="s">
        <v>23</v>
      </c>
      <c r="G3" s="80" t="s">
        <v>24</v>
      </c>
    </row>
    <row r="4" spans="1:7" ht="16.5" thickBot="1">
      <c r="A4" s="168" t="s">
        <v>41</v>
      </c>
      <c r="B4" s="236" t="s">
        <v>4</v>
      </c>
      <c r="C4" s="57" t="str">
        <f>IF('Seznam Ml.'!C4="","",'Seznam Ml.'!C4)</f>
        <v>Bohuslavice</v>
      </c>
      <c r="D4" s="77">
        <v>31.209</v>
      </c>
      <c r="E4" s="122">
        <v>28.172</v>
      </c>
      <c r="F4" s="126">
        <f>IF(D4="","",MAX(D4,E4))</f>
        <v>31.209</v>
      </c>
      <c r="G4" s="141">
        <f>IF(F4="","",RANK(F4,F4:F8,1))</f>
        <v>1</v>
      </c>
    </row>
    <row r="5" spans="1:7" ht="16.5" thickBot="1">
      <c r="A5" s="168"/>
      <c r="B5" s="37" t="s">
        <v>5</v>
      </c>
      <c r="C5" s="33" t="str">
        <f>IF('Seznam Ml.'!C5="","",'Seznam Ml.'!C5)</f>
        <v>Dolní Benešov</v>
      </c>
      <c r="D5" s="51"/>
      <c r="E5" s="123"/>
      <c r="F5" s="237">
        <f>IF(D5="","",MAX(D5,E5))</f>
      </c>
      <c r="G5" s="45">
        <f>IF(F5="","",RANK(F5,F4:F8,1))</f>
      </c>
    </row>
    <row r="6" spans="1:7" ht="16.5" thickBot="1">
      <c r="A6" s="168"/>
      <c r="B6" s="37" t="s">
        <v>6</v>
      </c>
      <c r="C6" s="33" t="str">
        <f>IF('Seznam Ml.'!C6="","",'Seznam Ml.'!C6)</f>
        <v>Píšť</v>
      </c>
      <c r="D6" s="51"/>
      <c r="E6" s="123"/>
      <c r="F6" s="237">
        <f aca="true" t="shared" si="0" ref="F6:F18">IF(D6="","",MAX(D6,E6))</f>
      </c>
      <c r="G6" s="45">
        <f>IF(F6="","",RANK(F6,F4:F8,1))</f>
      </c>
    </row>
    <row r="7" spans="1:7" ht="16.5" thickBot="1">
      <c r="A7" s="168"/>
      <c r="B7" s="37" t="s">
        <v>7</v>
      </c>
      <c r="C7" s="33" t="str">
        <f>IF('Seznam Ml.'!C7="","",'Seznam Ml.'!C7)</f>
        <v>Zábřeh</v>
      </c>
      <c r="D7" s="51"/>
      <c r="E7" s="123"/>
      <c r="F7" s="237">
        <f t="shared" si="0"/>
      </c>
      <c r="G7" s="45">
        <f>IF(F7="","",RANK(F7,F7:F11,1))</f>
      </c>
    </row>
    <row r="8" spans="1:7" ht="16.5" thickBot="1">
      <c r="A8" s="168"/>
      <c r="B8" s="238" t="s">
        <v>8</v>
      </c>
      <c r="C8" s="44" t="str">
        <f>IF('Seznam Ml.'!C8="","",'Seznam Ml.'!C8)</f>
        <v>Závada</v>
      </c>
      <c r="D8" s="51">
        <v>29.882</v>
      </c>
      <c r="E8" s="124">
        <v>33.882</v>
      </c>
      <c r="F8" s="128">
        <f t="shared" si="0"/>
        <v>33.882</v>
      </c>
      <c r="G8" s="46">
        <f>IF(F8="","",RANK(F8,F4:F8,1))</f>
        <v>2</v>
      </c>
    </row>
    <row r="9" spans="1:7" ht="16.5" thickBot="1">
      <c r="A9" s="206" t="s">
        <v>42</v>
      </c>
      <c r="B9" s="207" t="s">
        <v>4</v>
      </c>
      <c r="C9" s="208" t="str">
        <f>IF('Seznam Ml.'!C9="","",'Seznam Ml.'!C9)</f>
        <v>Bobrovníky</v>
      </c>
      <c r="D9" s="239">
        <v>18.541</v>
      </c>
      <c r="E9" s="240">
        <v>19.696</v>
      </c>
      <c r="F9" s="241">
        <f t="shared" si="0"/>
        <v>19.696</v>
      </c>
      <c r="G9" s="226">
        <f>IF(F9="","",RANK(F9,F9:F17,1))</f>
        <v>1</v>
      </c>
    </row>
    <row r="10" spans="1:7" s="10" customFormat="1" ht="19.5" thickBot="1">
      <c r="A10" s="206"/>
      <c r="B10" s="218" t="s">
        <v>5</v>
      </c>
      <c r="C10" s="219" t="str">
        <f>IF('Seznam Ml.'!C10="","",'Seznam Ml.'!C10)</f>
        <v>Darkovice</v>
      </c>
      <c r="D10" s="211">
        <v>44.592</v>
      </c>
      <c r="E10" s="242">
        <v>43.936</v>
      </c>
      <c r="F10" s="243">
        <f t="shared" si="0"/>
        <v>44.592</v>
      </c>
      <c r="G10" s="226">
        <f>IF(F10="","",RANK(F10,F9:F17,1))</f>
        <v>5</v>
      </c>
    </row>
    <row r="11" spans="1:7" s="10" customFormat="1" ht="19.5" thickBot="1">
      <c r="A11" s="206"/>
      <c r="B11" s="218" t="s">
        <v>6</v>
      </c>
      <c r="C11" s="219" t="str">
        <f>IF('Seznam Ml.'!C11="","",'Seznam Ml.'!C11)</f>
        <v>Darkovičky</v>
      </c>
      <c r="D11" s="211"/>
      <c r="E11" s="242"/>
      <c r="F11" s="243">
        <f t="shared" si="0"/>
      </c>
      <c r="G11" s="226">
        <f>IF(F11="","",RANK(F11,F9:F17,1))</f>
      </c>
    </row>
    <row r="12" spans="1:7" s="10" customFormat="1" ht="19.5" thickBot="1">
      <c r="A12" s="206"/>
      <c r="B12" s="218" t="s">
        <v>7</v>
      </c>
      <c r="C12" s="219" t="str">
        <f>IF('Seznam Ml.'!C12="","",'Seznam Ml.'!C12)</f>
        <v>Děhylov</v>
      </c>
      <c r="D12" s="211">
        <v>27.557</v>
      </c>
      <c r="E12" s="242">
        <v>45.836</v>
      </c>
      <c r="F12" s="243">
        <f t="shared" si="0"/>
        <v>45.836</v>
      </c>
      <c r="G12" s="226">
        <f>IF(F12="","",RANK(F12,F9:F17,1))</f>
        <v>6</v>
      </c>
    </row>
    <row r="13" spans="1:7" s="10" customFormat="1" ht="19.5" thickBot="1">
      <c r="A13" s="206"/>
      <c r="B13" s="218" t="s">
        <v>8</v>
      </c>
      <c r="C13" s="219" t="str">
        <f>IF('Seznam Ml.'!C13="","",'Seznam Ml.'!C13)</f>
        <v>Dobroslavice</v>
      </c>
      <c r="D13" s="211">
        <v>30.845</v>
      </c>
      <c r="E13" s="242">
        <v>29.784</v>
      </c>
      <c r="F13" s="243">
        <f t="shared" si="0"/>
        <v>30.845</v>
      </c>
      <c r="G13" s="226">
        <f>IF(F13="","",RANK(F13,F9:F17,1))</f>
        <v>3</v>
      </c>
    </row>
    <row r="14" spans="1:7" s="10" customFormat="1" ht="19.5" thickBot="1">
      <c r="A14" s="206"/>
      <c r="B14" s="218" t="s">
        <v>9</v>
      </c>
      <c r="C14" s="219" t="str">
        <f>IF('Seznam Ml.'!C14="","",'Seznam Ml.'!C14)</f>
        <v>Hlučín</v>
      </c>
      <c r="D14" s="211"/>
      <c r="E14" s="242"/>
      <c r="F14" s="243">
        <f t="shared" si="0"/>
      </c>
      <c r="G14" s="226">
        <f>IF(F14="","",RANK(F14,F9:F17,1))</f>
      </c>
    </row>
    <row r="15" spans="1:7" s="10" customFormat="1" ht="19.5" thickBot="1">
      <c r="A15" s="206"/>
      <c r="B15" s="218" t="s">
        <v>10</v>
      </c>
      <c r="C15" s="219" t="str">
        <f>IF('Seznam Ml.'!C15="","",'Seznam Ml.'!C15)</f>
        <v>Kozmice</v>
      </c>
      <c r="D15" s="211"/>
      <c r="E15" s="242"/>
      <c r="F15" s="243">
        <f t="shared" si="0"/>
      </c>
      <c r="G15" s="226">
        <f>IF(F15="","",RANK(F15,F9:F17,1))</f>
      </c>
    </row>
    <row r="16" spans="1:7" s="10" customFormat="1" ht="19.5" thickBot="1">
      <c r="A16" s="206"/>
      <c r="B16" s="218" t="s">
        <v>11</v>
      </c>
      <c r="C16" s="219" t="str">
        <f>IF('Seznam Ml.'!C16="","",'Seznam Ml.'!C16)</f>
        <v>Vřesina A</v>
      </c>
      <c r="D16" s="244">
        <v>37.787</v>
      </c>
      <c r="E16" s="245">
        <v>39.217</v>
      </c>
      <c r="F16" s="243">
        <f>IF(D16="","",MAX(D16,E16))</f>
        <v>39.217</v>
      </c>
      <c r="G16" s="226">
        <f>IF(F16="","",RANK(F16,F9:F17,1))</f>
        <v>4</v>
      </c>
    </row>
    <row r="17" spans="1:7" s="10" customFormat="1" ht="19.5" thickBot="1">
      <c r="A17" s="206"/>
      <c r="B17" s="218" t="s">
        <v>56</v>
      </c>
      <c r="C17" s="219" t="str">
        <f>IF('Seznam Ml.'!C17="","",'Seznam Ml.'!C17)</f>
        <v>Vřesina B</v>
      </c>
      <c r="D17" s="246">
        <v>21.558</v>
      </c>
      <c r="E17" s="247">
        <v>21.885</v>
      </c>
      <c r="F17" s="248">
        <f>IF(D17="","",MAX(D17,E17))</f>
        <v>21.885</v>
      </c>
      <c r="G17" s="226">
        <f>IF(F17="","",RANK(F17,F9:F17,1))</f>
        <v>2</v>
      </c>
    </row>
    <row r="18" spans="1:7" s="10" customFormat="1" ht="19.5" thickBot="1">
      <c r="A18" s="168" t="s">
        <v>43</v>
      </c>
      <c r="B18" s="236" t="s">
        <v>4</v>
      </c>
      <c r="C18" s="57" t="str">
        <f>IF('Seznam Ml.'!C18="","",'Seznam Ml.'!C18)</f>
        <v>Hať</v>
      </c>
      <c r="D18" s="79"/>
      <c r="E18" s="109"/>
      <c r="F18" s="126">
        <f>IF(D18="","",MAX(D18,E18))</f>
      </c>
      <c r="G18" s="50">
        <f>IF(F18="","",RANK(F18,F18:F22,1))</f>
      </c>
    </row>
    <row r="19" spans="1:7" s="10" customFormat="1" ht="19.5" thickBot="1">
      <c r="A19" s="168"/>
      <c r="B19" s="37" t="s">
        <v>5</v>
      </c>
      <c r="C19" s="33" t="str">
        <f>IF('Seznam Ml.'!C19="","",'Seznam Ml.'!C19)</f>
        <v>Ludgeřovice</v>
      </c>
      <c r="D19" s="37">
        <v>32.928</v>
      </c>
      <c r="E19" s="125">
        <v>31.708</v>
      </c>
      <c r="F19" s="127">
        <f>IF(D19="","",MAX(D19,E19))</f>
        <v>32.928</v>
      </c>
      <c r="G19" s="45">
        <f>IF(F19="","",RANK(F19,F18:F22,1))</f>
        <v>1</v>
      </c>
    </row>
    <row r="20" spans="1:7" s="10" customFormat="1" ht="19.5" thickBot="1">
      <c r="A20" s="168"/>
      <c r="B20" s="37" t="s">
        <v>6</v>
      </c>
      <c r="C20" s="33" t="str">
        <f>IF('Seznam Ml.'!C20="","",'Seznam Ml.'!C20)</f>
        <v>Markvartovice A</v>
      </c>
      <c r="D20" s="37">
        <v>28.839</v>
      </c>
      <c r="E20" s="125">
        <v>34.071</v>
      </c>
      <c r="F20" s="127">
        <f>IF(D20="","",MAX(D20,E20))</f>
        <v>34.071</v>
      </c>
      <c r="G20" s="45">
        <f>IF(F20="","",RANK(F20,F18:F22,1))</f>
        <v>2</v>
      </c>
    </row>
    <row r="21" spans="1:7" s="10" customFormat="1" ht="19.5" thickBot="1">
      <c r="A21" s="168"/>
      <c r="B21" s="37" t="s">
        <v>7</v>
      </c>
      <c r="C21" s="33" t="str">
        <f>IF('Seznam Ml.'!C21="","",'Seznam Ml.'!C21)</f>
        <v>Markvartovice B</v>
      </c>
      <c r="D21" s="37">
        <v>33.01</v>
      </c>
      <c r="E21" s="125">
        <v>43.375</v>
      </c>
      <c r="F21" s="127">
        <f>IF(D21="","",MAX(D21,E21))</f>
        <v>43.375</v>
      </c>
      <c r="G21" s="45">
        <f>IF(F21="","",RANK(F21,F18:F22,1))</f>
        <v>3</v>
      </c>
    </row>
    <row r="22" spans="1:7" s="10" customFormat="1" ht="19.5" thickBot="1">
      <c r="A22" s="168"/>
      <c r="B22" s="238" t="s">
        <v>8</v>
      </c>
      <c r="C22" s="33" t="str">
        <f>IF('Seznam Ml.'!C22="","",'Seznam Ml.'!C22)</f>
        <v>Šilheřovice</v>
      </c>
      <c r="D22" s="37"/>
      <c r="E22" s="125"/>
      <c r="F22" s="127">
        <f>IF(D22="","",MAX(D22,E22))</f>
      </c>
      <c r="G22" s="45">
        <f>IF(F22="","",RANK(F22,F18:F22,1))</f>
      </c>
    </row>
    <row r="23" spans="1:7" s="10" customFormat="1" ht="18.75">
      <c r="A23" s="95"/>
      <c r="B23" s="91"/>
      <c r="C23" s="96"/>
      <c r="D23" s="98"/>
      <c r="E23" s="98"/>
      <c r="F23" s="99"/>
      <c r="G23" s="94"/>
    </row>
    <row r="24" spans="1:7" s="10" customFormat="1" ht="18.75">
      <c r="A24" s="89"/>
      <c r="B24" s="4"/>
      <c r="C24" s="55"/>
      <c r="D24" s="100"/>
      <c r="E24" s="100"/>
      <c r="F24" s="101"/>
      <c r="G24" s="40"/>
    </row>
    <row r="25" spans="1:7" s="10" customFormat="1" ht="18.75">
      <c r="A25" s="89"/>
      <c r="B25" s="4"/>
      <c r="C25" s="55"/>
      <c r="D25" s="100"/>
      <c r="E25" s="100"/>
      <c r="F25" s="101"/>
      <c r="G25" s="40"/>
    </row>
    <row r="26" spans="1:7" s="10" customFormat="1" ht="18.75">
      <c r="A26" s="89"/>
      <c r="B26" s="4"/>
      <c r="C26" s="55"/>
      <c r="D26" s="100"/>
      <c r="E26" s="100"/>
      <c r="F26" s="101"/>
      <c r="G26" s="40"/>
    </row>
    <row r="27" spans="1:7" ht="15.75">
      <c r="A27" s="89"/>
      <c r="B27" s="4"/>
      <c r="C27" s="55"/>
      <c r="D27" s="100"/>
      <c r="E27" s="100"/>
      <c r="F27" s="101"/>
      <c r="G27" s="40"/>
    </row>
    <row r="28" spans="2:7" ht="15.75">
      <c r="B28" s="4"/>
      <c r="C28" s="5"/>
      <c r="D28" s="4"/>
      <c r="E28" s="4"/>
      <c r="F28" s="12"/>
      <c r="G28" s="35"/>
    </row>
    <row r="29" spans="2:7" ht="15.75">
      <c r="B29" s="4"/>
      <c r="C29" s="5"/>
      <c r="D29" s="4"/>
      <c r="E29" s="4"/>
      <c r="F29" s="12"/>
      <c r="G29" s="35"/>
    </row>
    <row r="30" spans="2:7" ht="15.75">
      <c r="B30" s="4"/>
      <c r="C30" s="5"/>
      <c r="D30" s="4"/>
      <c r="E30" s="4"/>
      <c r="F30" s="12"/>
      <c r="G30" s="35"/>
    </row>
  </sheetData>
  <sheetProtection/>
  <mergeCells count="5">
    <mergeCell ref="A4:A8"/>
    <mergeCell ref="A9:A17"/>
    <mergeCell ref="A18:A22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7"/>
  <sheetViews>
    <sheetView showGridLines="0" zoomScalePageLayoutView="0" workbookViewId="0" topLeftCell="A4">
      <selection activeCell="C13" sqref="C13"/>
    </sheetView>
  </sheetViews>
  <sheetFormatPr defaultColWidth="9.140625" defaultRowHeight="15"/>
  <cols>
    <col min="1" max="1" width="10.28125" style="0" customWidth="1"/>
    <col min="2" max="2" width="5.8515625" style="0" customWidth="1"/>
    <col min="3" max="3" width="27.140625" style="0" customWidth="1"/>
    <col min="4" max="4" width="10.140625" style="0" bestFit="1" customWidth="1"/>
    <col min="5" max="5" width="9.28125" style="0" bestFit="1" customWidth="1"/>
    <col min="6" max="7" width="10.140625" style="0" bestFit="1" customWidth="1"/>
    <col min="8" max="9" width="10.28125" style="0" customWidth="1"/>
    <col min="10" max="10" width="13.8515625" style="0" customWidth="1"/>
    <col min="11" max="11" width="12.57421875" style="43" customWidth="1"/>
  </cols>
  <sheetData>
    <row r="1" spans="1:11" s="1" customFormat="1" ht="30.75" customHeight="1">
      <c r="A1" s="169" t="s">
        <v>29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s="1" customFormat="1" ht="26.25" customHeight="1" thickBot="1">
      <c r="A2" s="166" t="s">
        <v>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38.25" thickBot="1">
      <c r="A3" s="65" t="s">
        <v>44</v>
      </c>
      <c r="B3" s="72" t="s">
        <v>20</v>
      </c>
      <c r="C3" s="73" t="s">
        <v>2</v>
      </c>
      <c r="D3" s="69" t="s">
        <v>3</v>
      </c>
      <c r="E3" s="70" t="s">
        <v>25</v>
      </c>
      <c r="F3" s="70" t="s">
        <v>50</v>
      </c>
      <c r="G3" s="70" t="s">
        <v>26</v>
      </c>
      <c r="H3" s="70" t="s">
        <v>25</v>
      </c>
      <c r="I3" s="71" t="s">
        <v>50</v>
      </c>
      <c r="J3" s="66" t="s">
        <v>23</v>
      </c>
      <c r="K3" s="80" t="s">
        <v>24</v>
      </c>
    </row>
    <row r="4" spans="1:11" ht="16.5" thickBot="1">
      <c r="A4" s="168" t="s">
        <v>41</v>
      </c>
      <c r="B4" s="203" t="s">
        <v>4</v>
      </c>
      <c r="C4" s="68" t="str">
        <f>IF('Seznam Ml.'!C4="","",'Seznam Ml.'!C4)</f>
        <v>Bohuslavice</v>
      </c>
      <c r="D4" s="129">
        <v>94.65</v>
      </c>
      <c r="E4" s="154">
        <v>30</v>
      </c>
      <c r="F4" s="145">
        <f>IF(D4="","",D4+E4)</f>
        <v>124.65</v>
      </c>
      <c r="G4" s="144"/>
      <c r="H4" s="154"/>
      <c r="I4" s="146">
        <f>IF(G4="","",G4+H4)</f>
      </c>
      <c r="J4" s="131">
        <f aca="true" t="shared" si="0" ref="J4:J9">IF(F4="","",MIN(I4,F4))</f>
        <v>124.65</v>
      </c>
      <c r="K4" s="50">
        <f>IF(J4="","",RANK(J4,J4:J8,1))</f>
        <v>2</v>
      </c>
    </row>
    <row r="5" spans="1:11" ht="16.5" thickBot="1">
      <c r="A5" s="168"/>
      <c r="B5" s="192" t="s">
        <v>5</v>
      </c>
      <c r="C5" s="235" t="str">
        <f>IF('Seznam Ml.'!C5="","",'Seznam Ml.'!C5)</f>
        <v>Dolní Benešov</v>
      </c>
      <c r="D5" s="132"/>
      <c r="E5" s="155"/>
      <c r="F5" s="188">
        <f aca="true" t="shared" si="1" ref="F5:F22">IF(D5="","",D5+E5)</f>
      </c>
      <c r="G5" s="147"/>
      <c r="H5" s="155"/>
      <c r="I5" s="190">
        <f aca="true" t="shared" si="2" ref="I5:I22">IF(G5="","",G5+H5)</f>
      </c>
      <c r="J5" s="134">
        <f t="shared" si="0"/>
      </c>
      <c r="K5" s="45">
        <f>IF(J5="","",RANK(J5,J2:J6,1))</f>
      </c>
    </row>
    <row r="6" spans="1:11" ht="16.5" thickBot="1">
      <c r="A6" s="168"/>
      <c r="B6" s="192" t="s">
        <v>6</v>
      </c>
      <c r="C6" s="235" t="str">
        <f>IF('Seznam Ml.'!C6="","",'Seznam Ml.'!C6)</f>
        <v>Píšť</v>
      </c>
      <c r="D6" s="132"/>
      <c r="E6" s="155"/>
      <c r="F6" s="188">
        <f t="shared" si="1"/>
      </c>
      <c r="G6" s="148"/>
      <c r="H6" s="155"/>
      <c r="I6" s="190">
        <f t="shared" si="2"/>
      </c>
      <c r="J6" s="134">
        <f t="shared" si="0"/>
      </c>
      <c r="K6" s="45">
        <f>IF(J6="","",RANK(J6,J3:J7,1))</f>
      </c>
    </row>
    <row r="7" spans="1:11" ht="16.5" thickBot="1">
      <c r="A7" s="168"/>
      <c r="B7" s="192" t="s">
        <v>7</v>
      </c>
      <c r="C7" s="235" t="str">
        <f>IF('Seznam Ml.'!C7="","",'Seznam Ml.'!C7)</f>
        <v>Zábřeh</v>
      </c>
      <c r="D7" s="132"/>
      <c r="E7" s="155"/>
      <c r="F7" s="188">
        <f t="shared" si="1"/>
      </c>
      <c r="G7" s="147"/>
      <c r="H7" s="155"/>
      <c r="I7" s="190">
        <f t="shared" si="2"/>
      </c>
      <c r="J7" s="134">
        <f t="shared" si="0"/>
      </c>
      <c r="K7" s="45">
        <f>IF(J7="","",RANK(J7,J4:J8,1))</f>
      </c>
    </row>
    <row r="8" spans="1:11" ht="16.5" thickBot="1">
      <c r="A8" s="168"/>
      <c r="B8" s="234" t="s">
        <v>8</v>
      </c>
      <c r="C8" s="52" t="str">
        <f>IF('Seznam Ml.'!C8="","",'Seznam Ml.'!C8)</f>
        <v>Závada</v>
      </c>
      <c r="D8" s="135">
        <v>103.84</v>
      </c>
      <c r="E8" s="156"/>
      <c r="F8" s="189">
        <f t="shared" si="1"/>
        <v>103.84</v>
      </c>
      <c r="G8" s="149">
        <v>96.12</v>
      </c>
      <c r="H8" s="156"/>
      <c r="I8" s="191">
        <f t="shared" si="2"/>
        <v>96.12</v>
      </c>
      <c r="J8" s="137">
        <f t="shared" si="0"/>
        <v>96.12</v>
      </c>
      <c r="K8" s="46">
        <f>IF(J8="","",RANK(J8,J4:J8,1))</f>
        <v>1</v>
      </c>
    </row>
    <row r="9" spans="1:11" ht="16.5" thickBot="1">
      <c r="A9" s="206" t="s">
        <v>42</v>
      </c>
      <c r="B9" s="207" t="s">
        <v>4</v>
      </c>
      <c r="C9" s="208" t="str">
        <f>IF('Seznam Ml.'!C9="","",'Seznam Ml.'!C9)</f>
        <v>Bobrovníky</v>
      </c>
      <c r="D9" s="213">
        <v>64.59</v>
      </c>
      <c r="E9" s="249"/>
      <c r="F9" s="250">
        <f t="shared" si="1"/>
        <v>64.59</v>
      </c>
      <c r="G9" s="251"/>
      <c r="H9" s="252"/>
      <c r="I9" s="253">
        <f t="shared" si="2"/>
      </c>
      <c r="J9" s="254">
        <f>IF(F9="","",MIN(I9,F9))</f>
        <v>64.59</v>
      </c>
      <c r="K9" s="217">
        <f>IF(J9="","",RANK(J9,J9:J17,1))</f>
        <v>1</v>
      </c>
    </row>
    <row r="10" spans="1:11" ht="16.5" thickBot="1">
      <c r="A10" s="206"/>
      <c r="B10" s="218" t="s">
        <v>5</v>
      </c>
      <c r="C10" s="219" t="str">
        <f>IF('Seznam Ml.'!C10="","",'Seznam Ml.'!C10)</f>
        <v>Darkovice</v>
      </c>
      <c r="D10" s="222">
        <v>121.4</v>
      </c>
      <c r="E10" s="255">
        <v>20</v>
      </c>
      <c r="F10" s="256">
        <f t="shared" si="1"/>
        <v>141.4</v>
      </c>
      <c r="G10" s="257"/>
      <c r="H10" s="255"/>
      <c r="I10" s="258">
        <f t="shared" si="2"/>
      </c>
      <c r="J10" s="259">
        <f aca="true" t="shared" si="3" ref="J10:J22">IF(F10="","",MIN(I10,F10))</f>
        <v>141.4</v>
      </c>
      <c r="K10" s="226">
        <f>IF(J10="","",RANK(J10,J9:J17,1))</f>
        <v>4</v>
      </c>
    </row>
    <row r="11" spans="1:11" ht="16.5" thickBot="1">
      <c r="A11" s="206"/>
      <c r="B11" s="218" t="s">
        <v>6</v>
      </c>
      <c r="C11" s="219" t="str">
        <f>IF('Seznam Ml.'!C11="","",'Seznam Ml.'!C11)</f>
        <v>Darkovičky</v>
      </c>
      <c r="D11" s="260"/>
      <c r="E11" s="255"/>
      <c r="F11" s="256">
        <f t="shared" si="1"/>
      </c>
      <c r="G11" s="257"/>
      <c r="H11" s="255"/>
      <c r="I11" s="258">
        <f t="shared" si="2"/>
      </c>
      <c r="J11" s="259">
        <f t="shared" si="3"/>
      </c>
      <c r="K11" s="226">
        <f>IF(J11="","",RANK(J11,J9:J17,1))</f>
      </c>
    </row>
    <row r="12" spans="1:11" ht="16.5" thickBot="1">
      <c r="A12" s="206"/>
      <c r="B12" s="218" t="s">
        <v>7</v>
      </c>
      <c r="C12" s="219" t="str">
        <f>IF('Seznam Ml.'!C12="","",'Seznam Ml.'!C12)</f>
        <v>Děhylov</v>
      </c>
      <c r="D12" s="260">
        <v>94.65</v>
      </c>
      <c r="E12" s="255">
        <v>20</v>
      </c>
      <c r="F12" s="256">
        <f t="shared" si="1"/>
        <v>114.65</v>
      </c>
      <c r="G12" s="257">
        <v>123.71</v>
      </c>
      <c r="H12" s="255">
        <v>10</v>
      </c>
      <c r="I12" s="258">
        <f t="shared" si="2"/>
        <v>133.70999999999998</v>
      </c>
      <c r="J12" s="259">
        <f t="shared" si="3"/>
        <v>114.65</v>
      </c>
      <c r="K12" s="226">
        <f>IF(J12="","",RANK(J12,J9:J17,1))</f>
        <v>3</v>
      </c>
    </row>
    <row r="13" spans="1:11" ht="16.5" thickBot="1">
      <c r="A13" s="206"/>
      <c r="B13" s="218" t="s">
        <v>8</v>
      </c>
      <c r="C13" s="219" t="str">
        <f>IF('Seznam Ml.'!C13="","",'Seznam Ml.'!C13)</f>
        <v>Dobroslavice</v>
      </c>
      <c r="D13" s="260">
        <v>112.96</v>
      </c>
      <c r="E13" s="255">
        <v>30</v>
      </c>
      <c r="F13" s="256">
        <f t="shared" si="1"/>
        <v>142.95999999999998</v>
      </c>
      <c r="G13" s="257">
        <v>215.28</v>
      </c>
      <c r="H13" s="255">
        <v>60</v>
      </c>
      <c r="I13" s="258">
        <f t="shared" si="2"/>
        <v>275.28</v>
      </c>
      <c r="J13" s="259">
        <f t="shared" si="3"/>
        <v>142.95999999999998</v>
      </c>
      <c r="K13" s="226">
        <f>IF(J13="","",RANK(J13,J9:J17,1))</f>
        <v>5</v>
      </c>
    </row>
    <row r="14" spans="1:11" ht="16.5" thickBot="1">
      <c r="A14" s="206"/>
      <c r="B14" s="218" t="s">
        <v>9</v>
      </c>
      <c r="C14" s="219" t="str">
        <f>IF('Seznam Ml.'!C14="","",'Seznam Ml.'!C14)</f>
        <v>Hlučín</v>
      </c>
      <c r="D14" s="260"/>
      <c r="E14" s="255"/>
      <c r="F14" s="256">
        <f t="shared" si="1"/>
      </c>
      <c r="G14" s="257"/>
      <c r="H14" s="255"/>
      <c r="I14" s="258">
        <f t="shared" si="2"/>
      </c>
      <c r="J14" s="259">
        <f t="shared" si="3"/>
      </c>
      <c r="K14" s="226">
        <f>IF(J14="","",RANK(J14,J9:J17,1))</f>
      </c>
    </row>
    <row r="15" spans="1:11" ht="16.5" thickBot="1">
      <c r="A15" s="206"/>
      <c r="B15" s="218" t="s">
        <v>10</v>
      </c>
      <c r="C15" s="219" t="str">
        <f>IF('Seznam Ml.'!C15="","",'Seznam Ml.'!C15)</f>
        <v>Kozmice</v>
      </c>
      <c r="D15" s="261"/>
      <c r="E15" s="255"/>
      <c r="F15" s="256">
        <f t="shared" si="1"/>
      </c>
      <c r="G15" s="262"/>
      <c r="H15" s="255"/>
      <c r="I15" s="258">
        <f t="shared" si="2"/>
      </c>
      <c r="J15" s="259">
        <f t="shared" si="3"/>
      </c>
      <c r="K15" s="226">
        <f>IF(J15="","",RANK(J15,J9:J17,1))</f>
      </c>
    </row>
    <row r="16" spans="1:11" ht="16.5" thickBot="1">
      <c r="A16" s="206"/>
      <c r="B16" s="218" t="s">
        <v>11</v>
      </c>
      <c r="C16" s="219" t="str">
        <f>IF('Seznam Ml.'!C16="","",'Seznam Ml.'!C16)</f>
        <v>Vřesina A</v>
      </c>
      <c r="D16" s="261">
        <v>177.37</v>
      </c>
      <c r="E16" s="255">
        <v>30</v>
      </c>
      <c r="F16" s="256">
        <f>IF(D16="","",D16+E16)</f>
        <v>207.37</v>
      </c>
      <c r="G16" s="262">
        <v>221.96</v>
      </c>
      <c r="H16" s="255">
        <v>10</v>
      </c>
      <c r="I16" s="258">
        <f>IF(G16="","",G16+H16)</f>
        <v>231.96</v>
      </c>
      <c r="J16" s="259">
        <f>IF(F16="","",MIN(I16,F16))</f>
        <v>207.37</v>
      </c>
      <c r="K16" s="226">
        <f>IF(J16="","",RANK(J16,J9:J17,1))</f>
        <v>6</v>
      </c>
    </row>
    <row r="17" spans="1:11" ht="16.5" thickBot="1">
      <c r="A17" s="206"/>
      <c r="B17" s="218" t="s">
        <v>56</v>
      </c>
      <c r="C17" s="219" t="str">
        <f>IF('Seznam Ml.'!C17="","",'Seznam Ml.'!C17)</f>
        <v>Vřesina B</v>
      </c>
      <c r="D17" s="263">
        <v>84.68</v>
      </c>
      <c r="E17" s="264"/>
      <c r="F17" s="265">
        <f t="shared" si="1"/>
        <v>84.68</v>
      </c>
      <c r="G17" s="266">
        <v>84.06</v>
      </c>
      <c r="H17" s="264">
        <v>20</v>
      </c>
      <c r="I17" s="267">
        <f t="shared" si="2"/>
        <v>104.06</v>
      </c>
      <c r="J17" s="268">
        <f t="shared" si="3"/>
        <v>84.68</v>
      </c>
      <c r="K17" s="232">
        <f>IF(J17="","",RANK(J17,J9:J17,1))</f>
        <v>2</v>
      </c>
    </row>
    <row r="18" spans="1:11" ht="16.5" thickBot="1">
      <c r="A18" s="168" t="s">
        <v>43</v>
      </c>
      <c r="B18" s="203" t="s">
        <v>4</v>
      </c>
      <c r="C18" s="57" t="str">
        <f>IF('Seznam Ml.'!C18="","",'Seznam Ml.'!C18)</f>
        <v>Hať</v>
      </c>
      <c r="D18" s="153"/>
      <c r="E18" s="154"/>
      <c r="F18" s="145">
        <f t="shared" si="1"/>
      </c>
      <c r="G18" s="150"/>
      <c r="H18" s="154"/>
      <c r="I18" s="146">
        <f t="shared" si="2"/>
      </c>
      <c r="J18" s="131">
        <f t="shared" si="3"/>
      </c>
      <c r="K18" s="50">
        <f>IF(J18="","",RANK(J18,J18:J22,1))</f>
      </c>
    </row>
    <row r="19" spans="1:11" ht="16.5" thickBot="1">
      <c r="A19" s="168"/>
      <c r="B19" s="192" t="s">
        <v>5</v>
      </c>
      <c r="C19" s="33" t="str">
        <f>IF('Seznam Ml.'!C19="","",'Seznam Ml.'!C19)</f>
        <v>Ludgeřovice</v>
      </c>
      <c r="D19" s="152" t="s">
        <v>57</v>
      </c>
      <c r="E19" s="155"/>
      <c r="F19" s="188" t="s">
        <v>57</v>
      </c>
      <c r="G19" s="147">
        <v>111.31</v>
      </c>
      <c r="H19" s="155">
        <v>20</v>
      </c>
      <c r="I19" s="190">
        <f t="shared" si="2"/>
        <v>131.31</v>
      </c>
      <c r="J19" s="134">
        <f t="shared" si="3"/>
        <v>131.31</v>
      </c>
      <c r="K19" s="45">
        <f>IF(J19="","",RANK(J19,J18:J22,1))</f>
        <v>3</v>
      </c>
    </row>
    <row r="20" spans="1:11" ht="16.5" thickBot="1">
      <c r="A20" s="168"/>
      <c r="B20" s="192" t="s">
        <v>6</v>
      </c>
      <c r="C20" s="33" t="str">
        <f>IF('Seznam Ml.'!C20="","",'Seznam Ml.'!C20)</f>
        <v>Markvartovice A</v>
      </c>
      <c r="D20" s="152">
        <v>85.56</v>
      </c>
      <c r="E20" s="155"/>
      <c r="F20" s="188">
        <f>IF(D20="","",D20+E20)</f>
        <v>85.56</v>
      </c>
      <c r="G20" s="147">
        <v>70.78</v>
      </c>
      <c r="H20" s="155"/>
      <c r="I20" s="190">
        <f>IF(G20="","",G20+H20)</f>
        <v>70.78</v>
      </c>
      <c r="J20" s="134">
        <f>IF(F20="","",MIN(I20,F20))</f>
        <v>70.78</v>
      </c>
      <c r="K20" s="45">
        <f>IF(J20="","",RANK(J20,J19:J23,1))</f>
        <v>1</v>
      </c>
    </row>
    <row r="21" spans="1:11" ht="16.5" thickBot="1">
      <c r="A21" s="168"/>
      <c r="B21" s="192" t="s">
        <v>7</v>
      </c>
      <c r="C21" s="33" t="str">
        <f>IF('Seznam Ml.'!C21="","",'Seznam Ml.'!C21)</f>
        <v>Markvartovice B</v>
      </c>
      <c r="D21" s="151">
        <v>125</v>
      </c>
      <c r="E21" s="155"/>
      <c r="F21" s="188">
        <f t="shared" si="1"/>
        <v>125</v>
      </c>
      <c r="G21" s="148">
        <v>99.56</v>
      </c>
      <c r="H21" s="155"/>
      <c r="I21" s="190">
        <f t="shared" si="2"/>
        <v>99.56</v>
      </c>
      <c r="J21" s="134">
        <f t="shared" si="3"/>
        <v>99.56</v>
      </c>
      <c r="K21" s="45">
        <f>IF(J21="","",RANK(J21,J19:J23,1))</f>
        <v>2</v>
      </c>
    </row>
    <row r="22" spans="1:11" ht="16.5" thickBot="1">
      <c r="A22" s="168"/>
      <c r="B22" s="192" t="s">
        <v>8</v>
      </c>
      <c r="C22" s="33" t="str">
        <f>IF('Seznam Ml.'!C22="","",'Seznam Ml.'!C22)</f>
        <v>Šilheřovice</v>
      </c>
      <c r="D22" s="152"/>
      <c r="E22" s="155"/>
      <c r="F22" s="189">
        <f t="shared" si="1"/>
      </c>
      <c r="G22" s="147"/>
      <c r="H22" s="155"/>
      <c r="I22" s="191">
        <f t="shared" si="2"/>
      </c>
      <c r="J22" s="134">
        <f t="shared" si="3"/>
      </c>
      <c r="K22" s="45">
        <f>IF(J22="","",RANK(J22,J21:J24,1))</f>
      </c>
    </row>
    <row r="23" spans="1:11" ht="15.75">
      <c r="A23" s="95"/>
      <c r="B23" s="98"/>
      <c r="C23" s="96"/>
      <c r="D23" s="92"/>
      <c r="E23" s="93"/>
      <c r="F23" s="97"/>
      <c r="G23" s="92"/>
      <c r="H23" s="93"/>
      <c r="I23" s="97"/>
      <c r="J23" s="97"/>
      <c r="K23" s="94"/>
    </row>
    <row r="24" spans="1:11" ht="15.75">
      <c r="A24" s="89"/>
      <c r="B24" s="100"/>
      <c r="C24" s="55"/>
      <c r="D24" s="41"/>
      <c r="E24" s="42"/>
      <c r="F24" s="38"/>
      <c r="G24" s="41"/>
      <c r="H24" s="42"/>
      <c r="I24" s="38"/>
      <c r="J24" s="38"/>
      <c r="K24" s="40"/>
    </row>
    <row r="25" spans="1:11" ht="15.75">
      <c r="A25" s="89"/>
      <c r="B25" s="4"/>
      <c r="C25" s="55"/>
      <c r="D25" s="41"/>
      <c r="E25" s="42"/>
      <c r="F25" s="38"/>
      <c r="G25" s="41"/>
      <c r="H25" s="42"/>
      <c r="I25" s="38"/>
      <c r="J25" s="38"/>
      <c r="K25" s="40"/>
    </row>
    <row r="26" spans="1:11" ht="15.75">
      <c r="A26" s="89"/>
      <c r="B26" s="4"/>
      <c r="C26" s="55"/>
      <c r="D26" s="41"/>
      <c r="E26" s="42"/>
      <c r="F26" s="38"/>
      <c r="G26" s="41"/>
      <c r="H26" s="42"/>
      <c r="I26" s="38"/>
      <c r="J26" s="38"/>
      <c r="K26" s="40"/>
    </row>
    <row r="27" spans="1:11" ht="15.75">
      <c r="A27" s="89"/>
      <c r="B27" s="4"/>
      <c r="C27" s="55"/>
      <c r="D27" s="41"/>
      <c r="E27" s="42"/>
      <c r="F27" s="38"/>
      <c r="G27" s="41"/>
      <c r="H27" s="42"/>
      <c r="I27" s="38"/>
      <c r="J27" s="38"/>
      <c r="K27" s="40"/>
    </row>
  </sheetData>
  <sheetProtection/>
  <mergeCells count="5">
    <mergeCell ref="A4:A8"/>
    <mergeCell ref="A9:A17"/>
    <mergeCell ref="A18:A22"/>
    <mergeCell ref="A1:K1"/>
    <mergeCell ref="A2:K2"/>
  </mergeCells>
  <printOptions/>
  <pageMargins left="0.7" right="0.7" top="0.787401575" bottom="0.787401575" header="0.3" footer="0.3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G27"/>
  <sheetViews>
    <sheetView showGridLines="0" zoomScalePageLayoutView="0" workbookViewId="0" topLeftCell="A1">
      <selection activeCell="A9" sqref="A9:G17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4.8515625" style="1" customWidth="1"/>
    <col min="7" max="7" width="15.140625" style="1" customWidth="1"/>
    <col min="8" max="16384" width="9.140625" style="1" customWidth="1"/>
  </cols>
  <sheetData>
    <row r="1" spans="1:7" ht="30.75" customHeight="1">
      <c r="A1" s="169" t="s">
        <v>14</v>
      </c>
      <c r="B1" s="169"/>
      <c r="C1" s="169"/>
      <c r="D1" s="169"/>
      <c r="E1" s="169"/>
      <c r="F1" s="169"/>
      <c r="G1" s="169"/>
    </row>
    <row r="2" spans="1:7" ht="26.25" customHeight="1" thickBot="1">
      <c r="A2" s="166" t="s">
        <v>12</v>
      </c>
      <c r="B2" s="166"/>
      <c r="C2" s="166"/>
      <c r="D2" s="166"/>
      <c r="E2" s="166"/>
      <c r="F2" s="166"/>
      <c r="G2" s="166"/>
    </row>
    <row r="3" spans="1:7" s="34" customFormat="1" ht="38.25" thickBot="1">
      <c r="A3" s="65" t="s">
        <v>44</v>
      </c>
      <c r="B3" s="74" t="s">
        <v>20</v>
      </c>
      <c r="C3" s="75" t="s">
        <v>2</v>
      </c>
      <c r="D3" s="76" t="s">
        <v>3</v>
      </c>
      <c r="E3" s="120" t="s">
        <v>26</v>
      </c>
      <c r="F3" s="117" t="s">
        <v>23</v>
      </c>
      <c r="G3" s="80" t="s">
        <v>27</v>
      </c>
    </row>
    <row r="4" spans="1:7" ht="16.5" thickBot="1">
      <c r="A4" s="168" t="s">
        <v>41</v>
      </c>
      <c r="B4" s="203" t="s">
        <v>4</v>
      </c>
      <c r="C4" s="57" t="str">
        <f>IF('Seznam Ml.'!C4="","",'Seznam Ml.'!C4)</f>
        <v>Bohuslavice</v>
      </c>
      <c r="D4" s="129">
        <v>80.97</v>
      </c>
      <c r="E4" s="130"/>
      <c r="F4" s="134">
        <f aca="true" t="shared" si="0" ref="F4:F22">IF(D4="","",(MIN(D4,E4)))</f>
        <v>80.97</v>
      </c>
      <c r="G4" s="50">
        <f>IF(F4="","",RANK(F4,F4:F8,1))</f>
        <v>1</v>
      </c>
    </row>
    <row r="5" spans="1:7" ht="16.5" thickBot="1">
      <c r="A5" s="168"/>
      <c r="B5" s="192" t="s">
        <v>5</v>
      </c>
      <c r="C5" s="33" t="str">
        <f>IF('Seznam Ml.'!C5="","",'Seznam Ml.'!C5)</f>
        <v>Dolní Benešov</v>
      </c>
      <c r="D5" s="132"/>
      <c r="E5" s="133"/>
      <c r="F5" s="134">
        <f t="shared" si="0"/>
      </c>
      <c r="G5" s="45">
        <f>IF(F5="","",RANK(F5,F4:F8,1))</f>
      </c>
    </row>
    <row r="6" spans="1:7" ht="16.5" thickBot="1">
      <c r="A6" s="168"/>
      <c r="B6" s="192" t="s">
        <v>6</v>
      </c>
      <c r="C6" s="33" t="str">
        <f>IF('Seznam Ml.'!C6="","",'Seznam Ml.'!C6)</f>
        <v>Píšť</v>
      </c>
      <c r="D6" s="132"/>
      <c r="E6" s="133"/>
      <c r="F6" s="134">
        <f t="shared" si="0"/>
      </c>
      <c r="G6" s="45">
        <f>IF(F6="","",RANK(F6,F4:F8,1))</f>
      </c>
    </row>
    <row r="7" spans="1:7" ht="16.5" thickBot="1">
      <c r="A7" s="168"/>
      <c r="B7" s="192" t="s">
        <v>7</v>
      </c>
      <c r="C7" s="33" t="str">
        <f>IF('Seznam Ml.'!C7="","",'Seznam Ml.'!C7)</f>
        <v>Zábřeh</v>
      </c>
      <c r="D7" s="132"/>
      <c r="E7" s="133"/>
      <c r="F7" s="134">
        <f t="shared" si="0"/>
      </c>
      <c r="G7" s="45">
        <f>IF(F7="","",RANK(F7,F4:F8,1))</f>
      </c>
    </row>
    <row r="8" spans="1:7" ht="16.5" thickBot="1">
      <c r="A8" s="168"/>
      <c r="B8" s="234" t="s">
        <v>8</v>
      </c>
      <c r="C8" s="44" t="str">
        <f>IF('Seznam Ml.'!C8="","",'Seznam Ml.'!C8)</f>
        <v>Závada</v>
      </c>
      <c r="D8" s="135">
        <v>85.662</v>
      </c>
      <c r="E8" s="136">
        <v>89.814</v>
      </c>
      <c r="F8" s="137">
        <f t="shared" si="0"/>
        <v>85.662</v>
      </c>
      <c r="G8" s="46">
        <f>IF(F8="","",RANK(F8,F4:F8,1))</f>
        <v>2</v>
      </c>
    </row>
    <row r="9" spans="1:7" ht="16.5" thickBot="1">
      <c r="A9" s="206" t="s">
        <v>42</v>
      </c>
      <c r="B9" s="207" t="s">
        <v>4</v>
      </c>
      <c r="C9" s="208" t="str">
        <f>IF('Seznam Ml.'!C9="","",'Seznam Ml.'!C9)</f>
        <v>Bobrovníky</v>
      </c>
      <c r="D9" s="213">
        <v>58.298</v>
      </c>
      <c r="E9" s="269">
        <v>56.688</v>
      </c>
      <c r="F9" s="254">
        <f t="shared" si="0"/>
        <v>56.688</v>
      </c>
      <c r="G9" s="226">
        <f>IF(F9="","",RANK(F9,F9:F17,1))</f>
        <v>1</v>
      </c>
    </row>
    <row r="10" spans="1:7" s="10" customFormat="1" ht="19.5" thickBot="1">
      <c r="A10" s="206"/>
      <c r="B10" s="218" t="s">
        <v>5</v>
      </c>
      <c r="C10" s="219" t="str">
        <f>IF('Seznam Ml.'!C10="","",'Seznam Ml.'!C10)</f>
        <v>Darkovice</v>
      </c>
      <c r="D10" s="222">
        <v>120.466</v>
      </c>
      <c r="E10" s="270">
        <v>81.94</v>
      </c>
      <c r="F10" s="259">
        <f t="shared" si="0"/>
        <v>81.94</v>
      </c>
      <c r="G10" s="226">
        <f>IF(F10="","",RANK(F10,F9:F17,1))</f>
        <v>5</v>
      </c>
    </row>
    <row r="11" spans="1:7" s="10" customFormat="1" ht="19.5" thickBot="1">
      <c r="A11" s="206"/>
      <c r="B11" s="218" t="s">
        <v>6</v>
      </c>
      <c r="C11" s="219" t="str">
        <f>IF('Seznam Ml.'!C11="","",'Seznam Ml.'!C11)</f>
        <v>Darkovičky</v>
      </c>
      <c r="D11" s="222"/>
      <c r="E11" s="270"/>
      <c r="F11" s="259">
        <f t="shared" si="0"/>
      </c>
      <c r="G11" s="226">
        <f>IF(F11="","",RANK(F11,F9:F17,1))</f>
      </c>
    </row>
    <row r="12" spans="1:7" s="10" customFormat="1" ht="19.5" thickBot="1">
      <c r="A12" s="206"/>
      <c r="B12" s="218" t="s">
        <v>7</v>
      </c>
      <c r="C12" s="219" t="str">
        <f>IF('Seznam Ml.'!C12="","",'Seznam Ml.'!C12)</f>
        <v>Děhylov</v>
      </c>
      <c r="D12" s="222">
        <v>78.396</v>
      </c>
      <c r="E12" s="270">
        <v>88.432</v>
      </c>
      <c r="F12" s="259">
        <f t="shared" si="0"/>
        <v>78.396</v>
      </c>
      <c r="G12" s="226">
        <f>IF(F12="","",RANK(F12,F9:F17,1))</f>
        <v>4</v>
      </c>
    </row>
    <row r="13" spans="1:7" s="10" customFormat="1" ht="19.5" thickBot="1">
      <c r="A13" s="206"/>
      <c r="B13" s="218" t="s">
        <v>8</v>
      </c>
      <c r="C13" s="219" t="str">
        <f>IF('Seznam Ml.'!C13="","",'Seznam Ml.'!C13)</f>
        <v>Dobroslavice</v>
      </c>
      <c r="D13" s="222">
        <v>67.486</v>
      </c>
      <c r="E13" s="270">
        <v>105.068</v>
      </c>
      <c r="F13" s="259">
        <f t="shared" si="0"/>
        <v>67.486</v>
      </c>
      <c r="G13" s="226">
        <f>IF(F13="","",RANK(F13,F9:F17,1))</f>
        <v>2</v>
      </c>
    </row>
    <row r="14" spans="1:7" s="10" customFormat="1" ht="19.5" thickBot="1">
      <c r="A14" s="206"/>
      <c r="B14" s="218" t="s">
        <v>9</v>
      </c>
      <c r="C14" s="219" t="str">
        <f>IF('Seznam Ml.'!C14="","",'Seznam Ml.'!C14)</f>
        <v>Hlučín</v>
      </c>
      <c r="D14" s="222"/>
      <c r="E14" s="270"/>
      <c r="F14" s="259">
        <f t="shared" si="0"/>
      </c>
      <c r="G14" s="226">
        <f>IF(F14="","",RANK(F14,F9:F18,1))</f>
      </c>
    </row>
    <row r="15" spans="1:7" s="10" customFormat="1" ht="19.5" thickBot="1">
      <c r="A15" s="206"/>
      <c r="B15" s="218" t="s">
        <v>10</v>
      </c>
      <c r="C15" s="219" t="str">
        <f>IF('Seznam Ml.'!C15="","",'Seznam Ml.'!C15)</f>
        <v>Kozmice</v>
      </c>
      <c r="D15" s="222"/>
      <c r="E15" s="270"/>
      <c r="F15" s="259">
        <f t="shared" si="0"/>
      </c>
      <c r="G15" s="226">
        <f>IF(F15="","",RANK(F15,F9:F18,1))</f>
      </c>
    </row>
    <row r="16" spans="1:7" s="10" customFormat="1" ht="19.5" thickBot="1">
      <c r="A16" s="206"/>
      <c r="B16" s="218" t="s">
        <v>11</v>
      </c>
      <c r="C16" s="219" t="str">
        <f>IF('Seznam Ml.'!C16="","",'Seznam Ml.'!C16)</f>
        <v>Vřesina A</v>
      </c>
      <c r="D16" s="222">
        <v>75.004</v>
      </c>
      <c r="E16" s="270">
        <v>76.867</v>
      </c>
      <c r="F16" s="259">
        <f>IF(D16="","",(MIN(D16,E16)))</f>
        <v>75.004</v>
      </c>
      <c r="G16" s="226">
        <f>IF(F16="","",RANK(F16,F9:F18,1))</f>
        <v>3</v>
      </c>
    </row>
    <row r="17" spans="1:7" s="10" customFormat="1" ht="19.5" thickBot="1">
      <c r="A17" s="206"/>
      <c r="B17" s="218" t="s">
        <v>56</v>
      </c>
      <c r="C17" s="219" t="str">
        <f>IF('Seznam Ml.'!C17="","",'Seznam Ml.'!C17)</f>
        <v>Vřesina B</v>
      </c>
      <c r="D17" s="228">
        <v>89.617</v>
      </c>
      <c r="E17" s="271">
        <v>93.989</v>
      </c>
      <c r="F17" s="268">
        <f t="shared" si="0"/>
        <v>89.617</v>
      </c>
      <c r="G17" s="232">
        <f>IF(F17="","",RANK(F17,F9:F17,1))</f>
        <v>6</v>
      </c>
    </row>
    <row r="18" spans="1:7" s="10" customFormat="1" ht="19.5" thickBot="1">
      <c r="A18" s="168" t="s">
        <v>43</v>
      </c>
      <c r="B18" s="203" t="s">
        <v>4</v>
      </c>
      <c r="C18" s="57" t="str">
        <f>IF('Seznam Ml.'!C18="","",'Seznam Ml.'!C18)</f>
        <v>Hať</v>
      </c>
      <c r="D18" s="129"/>
      <c r="E18" s="138"/>
      <c r="F18" s="131">
        <f t="shared" si="0"/>
      </c>
      <c r="G18" s="50">
        <f>IF(F18="","",RANK(F18,F18:F22,1))</f>
      </c>
    </row>
    <row r="19" spans="1:7" s="10" customFormat="1" ht="19.5" thickBot="1">
      <c r="A19" s="168"/>
      <c r="B19" s="192" t="s">
        <v>5</v>
      </c>
      <c r="C19" s="33" t="str">
        <f>IF('Seznam Ml.'!C19="","",'Seznam Ml.'!C19)</f>
        <v>Ludgeřovice</v>
      </c>
      <c r="D19" s="139">
        <v>67.683</v>
      </c>
      <c r="E19" s="140"/>
      <c r="F19" s="134">
        <f t="shared" si="0"/>
        <v>67.683</v>
      </c>
      <c r="G19" s="45">
        <f>IF(F19="","",RANK(F19,F18:F22,1))</f>
        <v>2</v>
      </c>
    </row>
    <row r="20" spans="1:7" s="10" customFormat="1" ht="19.5" thickBot="1">
      <c r="A20" s="168"/>
      <c r="B20" s="192" t="s">
        <v>6</v>
      </c>
      <c r="C20" s="33" t="str">
        <f>IF('Seznam Ml.'!C20="","",'Seznam Ml.'!C20)</f>
        <v>Markvartovice A</v>
      </c>
      <c r="D20" s="139">
        <v>78.324</v>
      </c>
      <c r="E20" s="140">
        <v>62.558</v>
      </c>
      <c r="F20" s="134">
        <f>IF(D20="","",(MIN(D20,E20)))</f>
        <v>62.558</v>
      </c>
      <c r="G20" s="45">
        <f>IF(F20="","",RANK(F20,F19:F23,1))</f>
        <v>1</v>
      </c>
    </row>
    <row r="21" spans="1:7" s="10" customFormat="1" ht="19.5" thickBot="1">
      <c r="A21" s="168"/>
      <c r="B21" s="192" t="s">
        <v>7</v>
      </c>
      <c r="C21" s="33" t="str">
        <f>IF('Seznam Ml.'!C21="","",'Seznam Ml.'!C21)</f>
        <v>Markvartovice B</v>
      </c>
      <c r="D21" s="139">
        <v>93.485</v>
      </c>
      <c r="E21" s="140">
        <v>75.151</v>
      </c>
      <c r="F21" s="134">
        <f t="shared" si="0"/>
        <v>75.151</v>
      </c>
      <c r="G21" s="45">
        <f>IF(F21="","",RANK(F21,F18:F22,1))</f>
        <v>3</v>
      </c>
    </row>
    <row r="22" spans="1:7" s="10" customFormat="1" ht="19.5" thickBot="1">
      <c r="A22" s="168"/>
      <c r="B22" s="192" t="s">
        <v>8</v>
      </c>
      <c r="C22" s="33" t="str">
        <f>IF('Seznam Ml.'!C22="","",'Seznam Ml.'!C22)</f>
        <v>Šilheřovice</v>
      </c>
      <c r="D22" s="139"/>
      <c r="E22" s="140"/>
      <c r="F22" s="134">
        <f t="shared" si="0"/>
      </c>
      <c r="G22" s="45">
        <f>IF(F22="","",RANK(F22,F18:F22,1))</f>
      </c>
    </row>
    <row r="23" spans="1:7" s="10" customFormat="1" ht="18.75">
      <c r="A23" s="95"/>
      <c r="B23" s="98"/>
      <c r="C23" s="96"/>
      <c r="D23" s="102"/>
      <c r="E23" s="102"/>
      <c r="F23" s="97"/>
      <c r="G23" s="94"/>
    </row>
    <row r="24" spans="1:7" s="10" customFormat="1" ht="18.75">
      <c r="A24" s="89"/>
      <c r="B24" s="4"/>
      <c r="C24" s="55"/>
      <c r="D24" s="103"/>
      <c r="E24" s="103"/>
      <c r="F24" s="38"/>
      <c r="G24" s="40"/>
    </row>
    <row r="25" spans="1:7" s="10" customFormat="1" ht="18.75">
      <c r="A25" s="89"/>
      <c r="B25" s="4"/>
      <c r="C25" s="55"/>
      <c r="D25" s="103"/>
      <c r="E25" s="103"/>
      <c r="F25" s="38"/>
      <c r="G25" s="40"/>
    </row>
    <row r="26" spans="1:7" s="10" customFormat="1" ht="18.75">
      <c r="A26" s="89"/>
      <c r="B26" s="4"/>
      <c r="C26" s="55"/>
      <c r="D26" s="103"/>
      <c r="E26" s="103"/>
      <c r="F26" s="38"/>
      <c r="G26" s="40"/>
    </row>
    <row r="27" spans="1:7" ht="18.75">
      <c r="A27" s="89"/>
      <c r="B27" s="4"/>
      <c r="C27" s="55"/>
      <c r="D27" s="103"/>
      <c r="E27" s="103"/>
      <c r="F27" s="38"/>
      <c r="G27" s="40"/>
    </row>
  </sheetData>
  <sheetProtection/>
  <mergeCells count="5">
    <mergeCell ref="A4:A8"/>
    <mergeCell ref="A9:A17"/>
    <mergeCell ref="A18:A22"/>
    <mergeCell ref="A1:G1"/>
    <mergeCell ref="A2:G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"/>
  <sheetViews>
    <sheetView showGridLines="0" zoomScalePageLayoutView="0" workbookViewId="0" topLeftCell="A1">
      <selection activeCell="D5" sqref="D5"/>
    </sheetView>
  </sheetViews>
  <sheetFormatPr defaultColWidth="9.140625" defaultRowHeight="15"/>
  <cols>
    <col min="1" max="1" width="11.140625" style="1" customWidth="1"/>
    <col min="2" max="2" width="5.8515625" style="2" customWidth="1"/>
    <col min="3" max="3" width="27.140625" style="1" customWidth="1"/>
    <col min="4" max="4" width="10.00390625" style="1" customWidth="1"/>
    <col min="5" max="5" width="10.140625" style="1" bestFit="1" customWidth="1"/>
    <col min="6" max="6" width="10.140625" style="1" customWidth="1"/>
    <col min="7" max="7" width="14.8515625" style="1" customWidth="1"/>
    <col min="8" max="8" width="15.140625" style="1" customWidth="1"/>
    <col min="9" max="16384" width="9.140625" style="1" customWidth="1"/>
  </cols>
  <sheetData>
    <row r="1" spans="1:8" ht="30.75" customHeight="1">
      <c r="A1" s="169" t="s">
        <v>15</v>
      </c>
      <c r="B1" s="169"/>
      <c r="C1" s="169"/>
      <c r="D1" s="169"/>
      <c r="E1" s="169"/>
      <c r="F1" s="169"/>
      <c r="G1" s="169"/>
      <c r="H1" s="169"/>
    </row>
    <row r="2" spans="1:8" ht="26.25" customHeight="1" thickBot="1">
      <c r="A2" s="173" t="s">
        <v>12</v>
      </c>
      <c r="B2" s="173"/>
      <c r="C2" s="173"/>
      <c r="D2" s="173"/>
      <c r="E2" s="173"/>
      <c r="F2" s="173"/>
      <c r="G2" s="173"/>
      <c r="H2" s="173"/>
    </row>
    <row r="3" spans="1:8" s="34" customFormat="1" ht="38.25" thickBot="1">
      <c r="A3" s="67" t="s">
        <v>44</v>
      </c>
      <c r="B3" s="72" t="s">
        <v>20</v>
      </c>
      <c r="C3" s="73" t="s">
        <v>2</v>
      </c>
      <c r="D3" s="69" t="s">
        <v>3</v>
      </c>
      <c r="E3" s="120" t="s">
        <v>26</v>
      </c>
      <c r="F3" s="71" t="s">
        <v>25</v>
      </c>
      <c r="G3" s="119" t="s">
        <v>23</v>
      </c>
      <c r="H3" s="85" t="s">
        <v>27</v>
      </c>
    </row>
    <row r="4" spans="1:8" ht="15.75">
      <c r="A4" s="170" t="s">
        <v>41</v>
      </c>
      <c r="B4" s="203" t="s">
        <v>4</v>
      </c>
      <c r="C4" s="57" t="str">
        <f>IF('Seznam Ml.'!C4="","",'Seznam Ml.'!C4)</f>
        <v>Bohuslavice</v>
      </c>
      <c r="D4" s="132">
        <v>152.42</v>
      </c>
      <c r="E4" s="133"/>
      <c r="F4" s="157">
        <v>40</v>
      </c>
      <c r="G4" s="131">
        <f>IF(D4="","",(MAX(D4,E4)+F4))</f>
        <v>192.42</v>
      </c>
      <c r="H4" s="50">
        <f>IF(G4="","",RANK(G4,G4:G8,1))</f>
        <v>2</v>
      </c>
    </row>
    <row r="5" spans="1:8" ht="15.75">
      <c r="A5" s="171"/>
      <c r="B5" s="192" t="s">
        <v>5</v>
      </c>
      <c r="C5" s="33" t="str">
        <f>IF('Seznam Ml.'!C5="","",'Seznam Ml.'!C5)</f>
        <v>Dolní Benešov</v>
      </c>
      <c r="D5" s="132"/>
      <c r="E5" s="133"/>
      <c r="F5" s="158"/>
      <c r="G5" s="134">
        <f>IF(D5="","",(MAX(D5,E5)+F5))</f>
      </c>
      <c r="H5" s="45">
        <f>IF(G5="","",RANK(G5,G3:G7,1))</f>
      </c>
    </row>
    <row r="6" spans="1:8" ht="18.75">
      <c r="A6" s="171"/>
      <c r="B6" s="192" t="s">
        <v>6</v>
      </c>
      <c r="C6" s="33" t="str">
        <f>IF('Seznam Ml.'!C6="","",'Seznam Ml.'!C6)</f>
        <v>Píšť</v>
      </c>
      <c r="D6" s="132"/>
      <c r="E6" s="233"/>
      <c r="F6" s="160"/>
      <c r="G6" s="134">
        <f aca="true" t="shared" si="0" ref="G6:G22">IF(D6="","",(MAX(D6,E6)+F6))</f>
      </c>
      <c r="H6" s="45">
        <f>IF(G6="","",RANK(G6,G4:G8,1))</f>
      </c>
    </row>
    <row r="7" spans="1:8" ht="15.75">
      <c r="A7" s="171"/>
      <c r="B7" s="192" t="s">
        <v>7</v>
      </c>
      <c r="C7" s="33" t="str">
        <f>IF('Seznam Ml.'!C7="","",'Seznam Ml.'!C7)</f>
        <v>Zábřeh</v>
      </c>
      <c r="D7" s="132"/>
      <c r="E7" s="133"/>
      <c r="F7" s="158"/>
      <c r="G7" s="134">
        <f t="shared" si="0"/>
      </c>
      <c r="H7" s="45">
        <f>IF(G7="","",RANK(G7,G4:G8,1))</f>
      </c>
    </row>
    <row r="8" spans="1:8" ht="16.5" thickBot="1">
      <c r="A8" s="172"/>
      <c r="B8" s="234" t="s">
        <v>8</v>
      </c>
      <c r="C8" s="44" t="str">
        <f>IF('Seznam Ml.'!C8="","",'Seznam Ml.'!C8)</f>
        <v>Závada</v>
      </c>
      <c r="D8" s="135">
        <v>128.39</v>
      </c>
      <c r="E8" s="136"/>
      <c r="F8" s="159"/>
      <c r="G8" s="137">
        <f t="shared" si="0"/>
        <v>128.39</v>
      </c>
      <c r="H8" s="46">
        <f>IF(G8="","",RANK(G8,G4:G8,1))</f>
        <v>1</v>
      </c>
    </row>
    <row r="9" spans="1:8" ht="15.75">
      <c r="A9" s="272" t="s">
        <v>42</v>
      </c>
      <c r="B9" s="207" t="s">
        <v>4</v>
      </c>
      <c r="C9" s="208" t="str">
        <f>IF('Seznam Ml.'!C9="","",'Seznam Ml.'!C9)</f>
        <v>Bobrovníky</v>
      </c>
      <c r="D9" s="213">
        <v>97.02</v>
      </c>
      <c r="E9" s="269"/>
      <c r="F9" s="273"/>
      <c r="G9" s="254">
        <f>IF(D9="","",(MAX(D9,E9)+F9))</f>
        <v>97.02</v>
      </c>
      <c r="H9" s="226">
        <f>IF(G9="","",RANK(G9,G9:G17,1))</f>
        <v>1</v>
      </c>
    </row>
    <row r="10" spans="1:8" s="10" customFormat="1" ht="18.75">
      <c r="A10" s="274"/>
      <c r="B10" s="218" t="s">
        <v>5</v>
      </c>
      <c r="C10" s="219" t="str">
        <f>IF('Seznam Ml.'!C10="","",'Seznam Ml.'!C10)</f>
        <v>Darkovice</v>
      </c>
      <c r="D10" s="222">
        <v>136.94</v>
      </c>
      <c r="E10" s="270"/>
      <c r="F10" s="275"/>
      <c r="G10" s="259" t="s">
        <v>57</v>
      </c>
      <c r="H10" s="226">
        <v>5</v>
      </c>
    </row>
    <row r="11" spans="1:8" s="10" customFormat="1" ht="18.75">
      <c r="A11" s="274"/>
      <c r="B11" s="218" t="s">
        <v>6</v>
      </c>
      <c r="C11" s="219" t="str">
        <f>IF('Seznam Ml.'!C11="","",'Seznam Ml.'!C11)</f>
        <v>Darkovičky</v>
      </c>
      <c r="D11" s="222"/>
      <c r="E11" s="270"/>
      <c r="F11" s="275"/>
      <c r="G11" s="259">
        <f t="shared" si="0"/>
      </c>
      <c r="H11" s="226">
        <f>IF(G11="","",RANK(G11,G9:G17,1))</f>
      </c>
    </row>
    <row r="12" spans="1:8" s="10" customFormat="1" ht="18.75">
      <c r="A12" s="274"/>
      <c r="B12" s="218" t="s">
        <v>7</v>
      </c>
      <c r="C12" s="219" t="str">
        <f>IF('Seznam Ml.'!C12="","",'Seznam Ml.'!C12)</f>
        <v>Děhylov</v>
      </c>
      <c r="D12" s="222">
        <v>133.01</v>
      </c>
      <c r="E12" s="270"/>
      <c r="F12" s="275"/>
      <c r="G12" s="259">
        <f t="shared" si="0"/>
        <v>133.01</v>
      </c>
      <c r="H12" s="226">
        <f>IF(G12="","",RANK(G12,G9:G17,1))</f>
        <v>3</v>
      </c>
    </row>
    <row r="13" spans="1:8" s="10" customFormat="1" ht="18.75">
      <c r="A13" s="274"/>
      <c r="B13" s="218" t="s">
        <v>8</v>
      </c>
      <c r="C13" s="219" t="str">
        <f>IF('Seznam Ml.'!C13="","",'Seznam Ml.'!C13)</f>
        <v>Dobroslavice</v>
      </c>
      <c r="D13" s="222">
        <v>145.6</v>
      </c>
      <c r="E13" s="270"/>
      <c r="F13" s="275"/>
      <c r="G13" s="259" t="s">
        <v>57</v>
      </c>
      <c r="H13" s="226">
        <v>5</v>
      </c>
    </row>
    <row r="14" spans="1:8" s="10" customFormat="1" ht="18.75">
      <c r="A14" s="274"/>
      <c r="B14" s="218" t="s">
        <v>9</v>
      </c>
      <c r="C14" s="219" t="str">
        <f>IF('Seznam Ml.'!C14="","",'Seznam Ml.'!C14)</f>
        <v>Hlučín</v>
      </c>
      <c r="D14" s="222"/>
      <c r="E14" s="270"/>
      <c r="F14" s="275"/>
      <c r="G14" s="259">
        <f t="shared" si="0"/>
      </c>
      <c r="H14" s="226">
        <f>IF(G14="","",RANK(G14,G9:G17,1))</f>
      </c>
    </row>
    <row r="15" spans="1:8" s="10" customFormat="1" ht="18.75">
      <c r="A15" s="274"/>
      <c r="B15" s="218" t="s">
        <v>10</v>
      </c>
      <c r="C15" s="219" t="str">
        <f>IF('Seznam Ml.'!C15="","",'Seznam Ml.'!C15)</f>
        <v>Kozmice</v>
      </c>
      <c r="D15" s="222"/>
      <c r="E15" s="270"/>
      <c r="F15" s="275"/>
      <c r="G15" s="259">
        <f t="shared" si="0"/>
      </c>
      <c r="H15" s="226">
        <f>IF(G15="","",RANK(G15,G9:G17,1))</f>
      </c>
    </row>
    <row r="16" spans="1:8" s="10" customFormat="1" ht="18.75">
      <c r="A16" s="276"/>
      <c r="B16" s="218" t="s">
        <v>11</v>
      </c>
      <c r="C16" s="219" t="str">
        <f>IF('Seznam Ml.'!C16="","",'Seznam Ml.'!C16)</f>
        <v>Vřesina A</v>
      </c>
      <c r="D16" s="222">
        <v>118.77</v>
      </c>
      <c r="E16" s="270"/>
      <c r="F16" s="275"/>
      <c r="G16" s="259">
        <f>IF(D16="","",(MAX(D16,E16)+F16))</f>
        <v>118.77</v>
      </c>
      <c r="H16" s="226">
        <f>IF(G16="","",RANK(G16,G9:G17,1))</f>
        <v>2</v>
      </c>
    </row>
    <row r="17" spans="1:8" s="10" customFormat="1" ht="19.5" thickBot="1">
      <c r="A17" s="277"/>
      <c r="B17" s="218" t="s">
        <v>56</v>
      </c>
      <c r="C17" s="219" t="str">
        <f>IF('Seznam Ml.'!C17="","",'Seznam Ml.'!C17)</f>
        <v>Vřesina B</v>
      </c>
      <c r="D17" s="228">
        <v>159.5</v>
      </c>
      <c r="E17" s="271"/>
      <c r="F17" s="278"/>
      <c r="G17" s="268">
        <f t="shared" si="0"/>
        <v>159.5</v>
      </c>
      <c r="H17" s="232">
        <f>IF(G17="","",RANK(G17,G9:G17,1))</f>
        <v>4</v>
      </c>
    </row>
    <row r="18" spans="1:8" s="10" customFormat="1" ht="18.75">
      <c r="A18" s="170" t="s">
        <v>43</v>
      </c>
      <c r="B18" s="203" t="s">
        <v>4</v>
      </c>
      <c r="C18" s="57" t="str">
        <f>IF('Seznam Ml.'!C18="","",'Seznam Ml.'!C18)</f>
        <v>Hať</v>
      </c>
      <c r="D18" s="132"/>
      <c r="E18" s="133"/>
      <c r="F18" s="161"/>
      <c r="G18" s="131">
        <f t="shared" si="0"/>
      </c>
      <c r="H18" s="50">
        <f>IF(G18="","",RANK(G18,G18:G22,1))</f>
      </c>
    </row>
    <row r="19" spans="1:8" s="10" customFormat="1" ht="18.75">
      <c r="A19" s="171"/>
      <c r="B19" s="192" t="s">
        <v>5</v>
      </c>
      <c r="C19" s="33" t="str">
        <f>IF('Seznam Ml.'!C19="","",'Seznam Ml.'!C19)</f>
        <v>Ludgeřovice</v>
      </c>
      <c r="D19" s="132">
        <v>122.56</v>
      </c>
      <c r="E19" s="133"/>
      <c r="F19" s="160"/>
      <c r="G19" s="134">
        <f t="shared" si="0"/>
        <v>122.56</v>
      </c>
      <c r="H19" s="45">
        <f>IF(G19="","",RANK(G19,G18:G22,1))</f>
        <v>2</v>
      </c>
    </row>
    <row r="20" spans="1:8" s="10" customFormat="1" ht="18.75">
      <c r="A20" s="171"/>
      <c r="B20" s="192" t="s">
        <v>6</v>
      </c>
      <c r="C20" s="33" t="str">
        <f>IF('Seznam Ml.'!C20="","",'Seznam Ml.'!C20)</f>
        <v>Markvartovice A</v>
      </c>
      <c r="D20" s="132">
        <v>110.29</v>
      </c>
      <c r="E20" s="133">
        <v>10</v>
      </c>
      <c r="F20" s="160"/>
      <c r="G20" s="134">
        <f>IF(D20="","",(MAX(D20,E20)+F20))</f>
        <v>110.29</v>
      </c>
      <c r="H20" s="45">
        <f>IF(G20="","",RANK(G20,G19:G23,1))</f>
        <v>1</v>
      </c>
    </row>
    <row r="21" spans="1:8" s="10" customFormat="1" ht="18.75">
      <c r="A21" s="171"/>
      <c r="B21" s="192" t="s">
        <v>7</v>
      </c>
      <c r="C21" s="33" t="str">
        <f>IF('Seznam Ml.'!C21="","",'Seznam Ml.'!C21)</f>
        <v>Markvartovice B</v>
      </c>
      <c r="D21" s="132">
        <v>124.72</v>
      </c>
      <c r="E21" s="133"/>
      <c r="F21" s="160">
        <v>10</v>
      </c>
      <c r="G21" s="134">
        <f>IF(D21="","",(MAX(D21,E21)+F21))</f>
        <v>134.72</v>
      </c>
      <c r="H21" s="45">
        <f>IF(G21="","",RANK(G21,G18:G22,1))</f>
        <v>3</v>
      </c>
    </row>
    <row r="22" spans="1:8" s="10" customFormat="1" ht="19.5" thickBot="1">
      <c r="A22" s="171"/>
      <c r="B22" s="192" t="s">
        <v>8</v>
      </c>
      <c r="C22" s="33" t="str">
        <f>IF('Seznam Ml.'!C22="","",'Seznam Ml.'!C22)</f>
        <v>Šilheřovice</v>
      </c>
      <c r="D22" s="132"/>
      <c r="E22" s="133"/>
      <c r="F22" s="160"/>
      <c r="G22" s="134">
        <f t="shared" si="0"/>
      </c>
      <c r="H22" s="45">
        <f>IF(G22="","",RANK(G22,G18:G22,1))</f>
      </c>
    </row>
    <row r="23" spans="1:8" s="10" customFormat="1" ht="18.75">
      <c r="A23" s="95"/>
      <c r="B23" s="91"/>
      <c r="C23" s="96"/>
      <c r="D23" s="102"/>
      <c r="E23" s="102"/>
      <c r="F23" s="102"/>
      <c r="G23" s="97"/>
      <c r="H23" s="94"/>
    </row>
    <row r="24" spans="1:8" s="10" customFormat="1" ht="18.75">
      <c r="A24" s="89"/>
      <c r="B24" s="4"/>
      <c r="C24" s="104"/>
      <c r="D24" s="103"/>
      <c r="E24" s="103"/>
      <c r="F24" s="103"/>
      <c r="G24" s="103"/>
      <c r="H24" s="40"/>
    </row>
    <row r="25" spans="1:8" s="10" customFormat="1" ht="18.75">
      <c r="A25" s="89"/>
      <c r="B25" s="4"/>
      <c r="C25" s="105"/>
      <c r="D25" s="11"/>
      <c r="E25" s="11"/>
      <c r="F25" s="11"/>
      <c r="G25" s="11"/>
      <c r="H25" s="40"/>
    </row>
    <row r="26" spans="1:8" s="10" customFormat="1" ht="18.75">
      <c r="A26" s="89"/>
      <c r="B26" s="4"/>
      <c r="C26" s="105"/>
      <c r="D26" s="11"/>
      <c r="E26" s="11"/>
      <c r="F26" s="11"/>
      <c r="G26" s="11"/>
      <c r="H26" s="40"/>
    </row>
    <row r="27" spans="1:8" ht="15.75">
      <c r="A27" s="89"/>
      <c r="B27" s="4"/>
      <c r="C27" s="5"/>
      <c r="D27" s="5"/>
      <c r="E27" s="5"/>
      <c r="F27" s="5"/>
      <c r="G27" s="5"/>
      <c r="H27" s="40"/>
    </row>
  </sheetData>
  <sheetProtection/>
  <mergeCells count="5">
    <mergeCell ref="A4:A8"/>
    <mergeCell ref="A9:A17"/>
    <mergeCell ref="A18:A22"/>
    <mergeCell ref="A1:H1"/>
    <mergeCell ref="A2:H2"/>
  </mergeCells>
  <printOptions/>
  <pageMargins left="0.7" right="0.7" top="0.787401575" bottom="0.787401575" header="0.3" footer="0.3"/>
  <pageSetup horizontalDpi="300" verticalDpi="3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29"/>
  <sheetViews>
    <sheetView showGridLines="0" tabSelected="1" workbookViewId="0" topLeftCell="A1">
      <selection activeCell="K21" sqref="K21"/>
    </sheetView>
  </sheetViews>
  <sheetFormatPr defaultColWidth="9.140625" defaultRowHeight="15"/>
  <cols>
    <col min="1" max="1" width="10.140625" style="1" customWidth="1"/>
    <col min="2" max="2" width="6.28125" style="2" customWidth="1"/>
    <col min="3" max="3" width="27.00390625" style="1" customWidth="1"/>
    <col min="4" max="4" width="11.7109375" style="1" customWidth="1"/>
    <col min="5" max="5" width="11.7109375" style="24" customWidth="1"/>
    <col min="6" max="6" width="11.7109375" style="1" customWidth="1"/>
    <col min="7" max="7" width="11.7109375" style="24" customWidth="1"/>
    <col min="8" max="8" width="11.7109375" style="1" customWidth="1"/>
    <col min="9" max="9" width="11.7109375" style="27" customWidth="1"/>
    <col min="10" max="10" width="11.7109375" style="2" customWidth="1"/>
    <col min="11" max="11" width="11.7109375" style="27" customWidth="1"/>
    <col min="12" max="12" width="11.7109375" style="47" customWidth="1"/>
    <col min="13" max="13" width="11.7109375" style="13" customWidth="1"/>
    <col min="14" max="14" width="5.7109375" style="2" customWidth="1"/>
    <col min="15" max="15" width="12.00390625" style="24" customWidth="1"/>
    <col min="16" max="16" width="10.57421875" style="24" customWidth="1"/>
    <col min="17" max="17" width="10.8515625" style="24" customWidth="1"/>
    <col min="18" max="16384" width="9.140625" style="1" customWidth="1"/>
  </cols>
  <sheetData>
    <row r="1" spans="2:17" ht="32.25" customHeight="1" thickBot="1">
      <c r="B1" s="180" t="s">
        <v>51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6"/>
      <c r="O1" s="177"/>
      <c r="P1" s="177"/>
      <c r="Q1" s="177"/>
    </row>
    <row r="2" spans="1:16" s="10" customFormat="1" ht="24" customHeight="1" thickBot="1">
      <c r="A2" s="174" t="s">
        <v>44</v>
      </c>
      <c r="B2" s="181" t="s">
        <v>1</v>
      </c>
      <c r="C2" s="183" t="s">
        <v>13</v>
      </c>
      <c r="D2" s="175" t="s">
        <v>32</v>
      </c>
      <c r="E2" s="176"/>
      <c r="F2" s="175" t="s">
        <v>0</v>
      </c>
      <c r="G2" s="176"/>
      <c r="H2" s="175" t="s">
        <v>30</v>
      </c>
      <c r="I2" s="176"/>
      <c r="J2" s="175" t="s">
        <v>31</v>
      </c>
      <c r="K2" s="176"/>
      <c r="L2" s="185" t="s">
        <v>40</v>
      </c>
      <c r="M2" s="178" t="s">
        <v>19</v>
      </c>
      <c r="N2" s="17"/>
      <c r="O2" s="25"/>
      <c r="P2" s="25"/>
    </row>
    <row r="3" spans="1:17" s="10" customFormat="1" ht="38.25" thickBot="1">
      <c r="A3" s="174"/>
      <c r="B3" s="182"/>
      <c r="C3" s="184"/>
      <c r="D3" s="84" t="s">
        <v>23</v>
      </c>
      <c r="E3" s="82" t="s">
        <v>27</v>
      </c>
      <c r="F3" s="81" t="s">
        <v>23</v>
      </c>
      <c r="G3" s="82" t="s">
        <v>27</v>
      </c>
      <c r="H3" s="81" t="s">
        <v>23</v>
      </c>
      <c r="I3" s="82" t="s">
        <v>27</v>
      </c>
      <c r="J3" s="81" t="s">
        <v>23</v>
      </c>
      <c r="K3" s="83" t="s">
        <v>27</v>
      </c>
      <c r="L3" s="186"/>
      <c r="M3" s="179"/>
      <c r="N3" s="17"/>
      <c r="O3" s="32"/>
      <c r="P3" s="29"/>
      <c r="Q3" s="30"/>
    </row>
    <row r="4" spans="1:17" ht="16.5" thickBot="1">
      <c r="A4" s="168" t="s">
        <v>41</v>
      </c>
      <c r="B4" s="197" t="s">
        <v>4</v>
      </c>
      <c r="C4" s="57" t="str">
        <f>IF('Seznam Ml.'!C4="","",'Seznam Ml.'!C4)</f>
        <v>Bohuslavice</v>
      </c>
      <c r="D4" s="198">
        <f>IF(Dvojce!J4="","",SUM(Dvojce!J4))</f>
        <v>124.65</v>
      </c>
      <c r="E4" s="58">
        <f>IF(D4="","",SUM(Dvojce!K4))</f>
        <v>2</v>
      </c>
      <c r="F4" s="77">
        <f>IF(Pú!F4="","",SUM(Pú!F4))</f>
        <v>31.209</v>
      </c>
      <c r="G4" s="58">
        <f>IF(F4="","",SUM(Pú!G4))</f>
        <v>1</v>
      </c>
      <c r="H4" s="129">
        <f>IF(4x60m!F4="","",SUM(4x60m!F4))</f>
        <v>80.97</v>
      </c>
      <c r="I4" s="58">
        <f>IF(H4="","",SUM(4x60m!G4))</f>
        <v>1</v>
      </c>
      <c r="J4" s="129">
        <f>IF(CTIF!G4="","",SUM(CTIF!G4))</f>
        <v>192.42</v>
      </c>
      <c r="K4" s="59">
        <f>IF(J4="","",SUM(CTIF!H4))</f>
        <v>2</v>
      </c>
      <c r="L4" s="193">
        <f>IF(K4="","",SUM(E4,G4,I4,K4))</f>
        <v>6</v>
      </c>
      <c r="M4" s="50">
        <f>IF(L4="","",RANK(L4,L4:L8,1))</f>
        <v>1</v>
      </c>
      <c r="N4" s="14"/>
      <c r="O4" s="27"/>
      <c r="P4" s="27"/>
      <c r="Q4" s="31"/>
    </row>
    <row r="5" spans="1:17" ht="16.5" thickBot="1">
      <c r="A5" s="168"/>
      <c r="B5" s="199" t="s">
        <v>5</v>
      </c>
      <c r="C5" s="33" t="str">
        <f>IF('Seznam Ml.'!C5="","",'Seznam Ml.'!C5)</f>
        <v>Dolní Benešov</v>
      </c>
      <c r="D5" s="51">
        <f>IF(Dvojce!J5="","",SUM(Dvojce!J5))</f>
      </c>
      <c r="E5" s="48">
        <f>IF(D5="","",SUM(Dvojce!K5))</f>
      </c>
      <c r="F5" s="51">
        <f>IF(Pú!F5="","",SUM(Pú!F5))</f>
      </c>
      <c r="G5" s="48">
        <f>IF(F5="","",SUM(Pú!G5))</f>
      </c>
      <c r="H5" s="200">
        <f>IF(4x60m!F5="","",SUM(4x60m!F5))</f>
      </c>
      <c r="I5" s="48">
        <f>IF(H5="","",SUM(4x60m!G5))</f>
      </c>
      <c r="J5" s="200">
        <f>IF(CTIF!G5="","",SUM(CTIF!G5))</f>
      </c>
      <c r="K5" s="49">
        <f>IF(J5="","",SUM(CTIF!H5))</f>
      </c>
      <c r="L5" s="194">
        <f>IF(K5="","",SUM(E5,G5,I5,K5))</f>
      </c>
      <c r="M5" s="45">
        <f>IF(L5="","",RANK(L5,L4:L8,1))</f>
      </c>
      <c r="N5" s="14"/>
      <c r="O5" s="27"/>
      <c r="P5" s="27"/>
      <c r="Q5" s="31"/>
    </row>
    <row r="6" spans="1:17" ht="16.5" thickBot="1">
      <c r="A6" s="168"/>
      <c r="B6" s="199" t="s">
        <v>6</v>
      </c>
      <c r="C6" s="33" t="str">
        <f>IF('Seznam Ml.'!C6="","",'Seznam Ml.'!C6)</f>
        <v>Píšť</v>
      </c>
      <c r="D6" s="51">
        <f>IF(Dvojce!J6="","",SUM(Dvojce!J6))</f>
      </c>
      <c r="E6" s="48">
        <f>IF(D6="","",SUM(Dvojce!K6))</f>
      </c>
      <c r="F6" s="51">
        <f>IF(Pú!F6="","",SUM(Pú!F6))</f>
      </c>
      <c r="G6" s="48">
        <f>IF(F6="","",SUM(Pú!G6))</f>
      </c>
      <c r="H6" s="200">
        <f>IF(4x60m!F6="","",SUM(4x60m!F6))</f>
      </c>
      <c r="I6" s="48">
        <f>IF(H6="","",SUM(4x60m!G6))</f>
      </c>
      <c r="J6" s="200">
        <f>IF(CTIF!G6="","",SUM(CTIF!G6))</f>
      </c>
      <c r="K6" s="49">
        <f>IF(J6="","",SUM(CTIF!H6))</f>
      </c>
      <c r="L6" s="194">
        <f>IF(K6="","",SUM(E6,G6,I6,K6))</f>
      </c>
      <c r="M6" s="45">
        <f>IF(L6="","",RANK(L6,L4:L8,1))</f>
      </c>
      <c r="N6" s="14"/>
      <c r="O6" s="27"/>
      <c r="P6" s="27"/>
      <c r="Q6" s="31"/>
    </row>
    <row r="7" spans="1:17" ht="16.5" thickBot="1">
      <c r="A7" s="168"/>
      <c r="B7" s="199" t="s">
        <v>7</v>
      </c>
      <c r="C7" s="33" t="str">
        <f>IF('Seznam Ml.'!C7="","",'Seznam Ml.'!C7)</f>
        <v>Zábřeh</v>
      </c>
      <c r="D7" s="51">
        <f>IF(Dvojce!J7="","",SUM(Dvojce!J7))</f>
      </c>
      <c r="E7" s="48">
        <f>IF(D7="","",SUM(Dvojce!K7))</f>
      </c>
      <c r="F7" s="51">
        <f>IF(Pú!F7="","",SUM(Pú!F7))</f>
      </c>
      <c r="G7" s="48">
        <f>IF(F7="","",SUM(Pú!G7))</f>
      </c>
      <c r="H7" s="200">
        <f>IF(4x60m!F7="","",SUM(4x60m!F7))</f>
      </c>
      <c r="I7" s="48">
        <f>IF(H7="","",SUM(4x60m!G7))</f>
      </c>
      <c r="J7" s="200">
        <f>IF(CTIF!G7="","",SUM(CTIF!G7))</f>
      </c>
      <c r="K7" s="49">
        <f>IF(J7="","",SUM(CTIF!H7))</f>
      </c>
      <c r="L7" s="194">
        <f>IF(K7="","",SUM(E7,G7,I7,K7))</f>
      </c>
      <c r="M7" s="45">
        <f>IF(L7="","",RANK(L7,L4:L8,1))</f>
      </c>
      <c r="N7" s="14"/>
      <c r="O7" s="27"/>
      <c r="P7" s="27"/>
      <c r="Q7" s="31"/>
    </row>
    <row r="8" spans="1:17" ht="16.5" thickBot="1">
      <c r="A8" s="168"/>
      <c r="B8" s="201" t="s">
        <v>8</v>
      </c>
      <c r="C8" s="44" t="str">
        <f>IF('Seznam Ml.'!C8="","",'Seznam Ml.'!C8)</f>
        <v>Závada</v>
      </c>
      <c r="D8" s="187">
        <f>IF(Dvojce!J8="","",SUM(Dvojce!J8))</f>
        <v>96.12</v>
      </c>
      <c r="E8" s="53">
        <f>IF(D8="","",SUM(Dvojce!K8))</f>
        <v>1</v>
      </c>
      <c r="F8" s="78">
        <f>IF(Pú!F8="","",SUM(Pú!F8))</f>
        <v>33.882</v>
      </c>
      <c r="G8" s="53">
        <f>IF(F8="","",SUM(Pú!G8))</f>
        <v>2</v>
      </c>
      <c r="H8" s="202">
        <f>IF(4x60m!F8="","",SUM(4x60m!F8))</f>
        <v>85.662</v>
      </c>
      <c r="I8" s="53">
        <f>IF(H8="","",SUM(4x60m!G8))</f>
        <v>2</v>
      </c>
      <c r="J8" s="202">
        <f>IF(CTIF!G8="","",SUM(CTIF!G8))</f>
        <v>128.39</v>
      </c>
      <c r="K8" s="54">
        <f>IF(J8="","",SUM(CTIF!H8))</f>
        <v>1</v>
      </c>
      <c r="L8" s="195">
        <f>IF(K8="","",SUM(E8,G8,I8,K8))</f>
        <v>6</v>
      </c>
      <c r="M8" s="46">
        <v>2</v>
      </c>
      <c r="N8" s="14"/>
      <c r="O8" s="27"/>
      <c r="P8" s="27"/>
      <c r="Q8" s="31"/>
    </row>
    <row r="9" spans="1:17" ht="16.5" thickBot="1">
      <c r="A9" s="206" t="s">
        <v>42</v>
      </c>
      <c r="B9" s="207" t="s">
        <v>4</v>
      </c>
      <c r="C9" s="208" t="str">
        <f>IF('Seznam Ml.'!C9="","",'Seznam Ml.'!C9)</f>
        <v>Bobrovníky</v>
      </c>
      <c r="D9" s="209">
        <f>IF(Dvojce!J9="","",SUM(Dvojce!J9))</f>
        <v>64.59</v>
      </c>
      <c r="E9" s="210">
        <f>IF(D9="","",SUM(Dvojce!K9))</f>
        <v>1</v>
      </c>
      <c r="F9" s="211">
        <f>IF(Pú!F9="","",SUM(Pú!F9))</f>
        <v>19.696</v>
      </c>
      <c r="G9" s="212">
        <f>IF(F9="","",SUM(Pú!G9))</f>
        <v>1</v>
      </c>
      <c r="H9" s="213">
        <f>IF(4x60m!F9="","",SUM(4x60m!F9))</f>
        <v>56.688</v>
      </c>
      <c r="I9" s="214">
        <f>IF(H9="","",SUM(4x60m!G9))</f>
        <v>1</v>
      </c>
      <c r="J9" s="213">
        <f>IF(CTIF!G9="","",SUM(CTIF!G9))</f>
        <v>97.02</v>
      </c>
      <c r="K9" s="215">
        <f>IF(J9="","",SUM(CTIF!H9))</f>
        <v>1</v>
      </c>
      <c r="L9" s="216">
        <f>IF(J9="","",SUM(E9,G9,I9,K9))</f>
        <v>4</v>
      </c>
      <c r="M9" s="217">
        <f>IF(L9="","",RANK(L9,L9:L17,1))</f>
        <v>1</v>
      </c>
      <c r="N9" s="14"/>
      <c r="O9" s="27"/>
      <c r="P9" s="27"/>
      <c r="Q9" s="31"/>
    </row>
    <row r="10" spans="1:17" ht="16.5" thickBot="1">
      <c r="A10" s="206"/>
      <c r="B10" s="218" t="s">
        <v>5</v>
      </c>
      <c r="C10" s="219" t="str">
        <f>IF('Seznam Ml.'!C10="","",'Seznam Ml.'!C10)</f>
        <v>Darkovice</v>
      </c>
      <c r="D10" s="220">
        <f>IF(Dvojce!J10="","",SUM(Dvojce!J10))</f>
        <v>141.4</v>
      </c>
      <c r="E10" s="210">
        <f>IF(D10="","",SUM(Dvojce!K10))</f>
        <v>4</v>
      </c>
      <c r="F10" s="211">
        <f>IF(Pú!F10="","",SUM(Pú!F10))</f>
        <v>44.592</v>
      </c>
      <c r="G10" s="221">
        <f>IF(F10="","",SUM(Pú!G10))</f>
        <v>5</v>
      </c>
      <c r="H10" s="222">
        <f>IF(4x60m!F10="","",SUM(4x60m!F10))</f>
        <v>81.94</v>
      </c>
      <c r="I10" s="223">
        <f>IF(H10="","",SUM(4x60m!G10))</f>
        <v>5</v>
      </c>
      <c r="J10" s="222" t="s">
        <v>57</v>
      </c>
      <c r="K10" s="224">
        <f>IF(J10="","",SUM(CTIF!H10))</f>
        <v>5</v>
      </c>
      <c r="L10" s="225">
        <f aca="true" t="shared" si="0" ref="L10:L17">IF(J10="","",SUM(E10,G10,I10,K10))</f>
        <v>19</v>
      </c>
      <c r="M10" s="226">
        <f>IF(L10="","",RANK(L10,L9:L17,1))</f>
        <v>6</v>
      </c>
      <c r="N10" s="14"/>
      <c r="O10" s="27"/>
      <c r="P10" s="27"/>
      <c r="Q10" s="31"/>
    </row>
    <row r="11" spans="1:17" ht="16.5" thickBot="1">
      <c r="A11" s="206"/>
      <c r="B11" s="218" t="s">
        <v>6</v>
      </c>
      <c r="C11" s="219" t="str">
        <f>IF('Seznam Ml.'!C11="","",'Seznam Ml.'!C11)</f>
        <v>Darkovičky</v>
      </c>
      <c r="D11" s="220">
        <f>IF(Dvojce!J11="","",SUM(Dvojce!J11))</f>
      </c>
      <c r="E11" s="210">
        <f>IF(D11="","",SUM(Dvojce!K11))</f>
      </c>
      <c r="F11" s="211">
        <f>IF(Pú!F11="","",SUM(Pú!F11))</f>
      </c>
      <c r="G11" s="221">
        <f>IF(F11="","",SUM(Pú!G11))</f>
      </c>
      <c r="H11" s="222">
        <f>IF(4x60m!F11="","",SUM(4x60m!F11))</f>
      </c>
      <c r="I11" s="223">
        <f>IF(H11="","",SUM(4x60m!G11))</f>
      </c>
      <c r="J11" s="222">
        <f>IF(CTIF!G11="","",SUM(CTIF!G11))</f>
      </c>
      <c r="K11" s="224">
        <f>IF(J11="","",SUM(CTIF!H11))</f>
      </c>
      <c r="L11" s="225">
        <f t="shared" si="0"/>
      </c>
      <c r="M11" s="226">
        <f>IF(L11="","",RANK(L11,L9:L17,1))</f>
      </c>
      <c r="N11" s="14"/>
      <c r="O11" s="27"/>
      <c r="P11" s="27"/>
      <c r="Q11" s="31"/>
    </row>
    <row r="12" spans="1:17" ht="16.5" thickBot="1">
      <c r="A12" s="206"/>
      <c r="B12" s="218" t="s">
        <v>7</v>
      </c>
      <c r="C12" s="219" t="str">
        <f>IF('Seznam Ml.'!C12="","",'Seznam Ml.'!C12)</f>
        <v>Děhylov</v>
      </c>
      <c r="D12" s="220">
        <f>IF(Dvojce!J12="","",SUM(Dvojce!J12))</f>
        <v>114.65</v>
      </c>
      <c r="E12" s="210">
        <f>IF(D12="","",SUM(Dvojce!K12))</f>
        <v>3</v>
      </c>
      <c r="F12" s="211">
        <f>IF(Pú!F12="","",SUM(Pú!F12))</f>
        <v>45.836</v>
      </c>
      <c r="G12" s="221">
        <f>IF(F12="","",SUM(Pú!G12))</f>
        <v>6</v>
      </c>
      <c r="H12" s="222">
        <f>IF(4x60m!F12="","",SUM(4x60m!F12))</f>
        <v>78.396</v>
      </c>
      <c r="I12" s="223">
        <f>IF(H12="","",SUM(4x60m!G12))</f>
        <v>4</v>
      </c>
      <c r="J12" s="222">
        <f>IF(CTIF!G12="","",SUM(CTIF!G12))</f>
        <v>133.01</v>
      </c>
      <c r="K12" s="224">
        <f>IF(J12="","",SUM(CTIF!H12))</f>
        <v>3</v>
      </c>
      <c r="L12" s="225">
        <f t="shared" si="0"/>
        <v>16</v>
      </c>
      <c r="M12" s="226">
        <f>IF(L12="","",RANK(L12,L9:L17,1))</f>
        <v>5</v>
      </c>
      <c r="N12" s="14"/>
      <c r="O12" s="27"/>
      <c r="P12" s="27"/>
      <c r="Q12" s="31"/>
    </row>
    <row r="13" spans="1:17" ht="16.5" thickBot="1">
      <c r="A13" s="206"/>
      <c r="B13" s="218" t="s">
        <v>8</v>
      </c>
      <c r="C13" s="219" t="str">
        <f>IF('Seznam Ml.'!C13="","",'Seznam Ml.'!C13)</f>
        <v>Dobroslavice</v>
      </c>
      <c r="D13" s="220">
        <f>IF(Dvojce!J13="","",SUM(Dvojce!J13))</f>
        <v>142.95999999999998</v>
      </c>
      <c r="E13" s="210">
        <f>IF(D13="","",SUM(Dvojce!K13))</f>
        <v>5</v>
      </c>
      <c r="F13" s="211">
        <f>IF(Pú!F13="","",SUM(Pú!F13))</f>
        <v>30.845</v>
      </c>
      <c r="G13" s="221">
        <f>IF(F13="","",SUM(Pú!G13))</f>
        <v>3</v>
      </c>
      <c r="H13" s="222">
        <f>IF(4x60m!F13="","",SUM(4x60m!F13))</f>
        <v>67.486</v>
      </c>
      <c r="I13" s="223">
        <f>IF(H13="","",SUM(4x60m!G13))</f>
        <v>2</v>
      </c>
      <c r="J13" s="222" t="s">
        <v>57</v>
      </c>
      <c r="K13" s="224">
        <f>IF(J13="","",SUM(CTIF!H13))</f>
        <v>5</v>
      </c>
      <c r="L13" s="225">
        <f t="shared" si="0"/>
        <v>15</v>
      </c>
      <c r="M13" s="226">
        <f>IF(L13="","",RANK(L13,L9:L17,1))</f>
        <v>3</v>
      </c>
      <c r="N13" s="14"/>
      <c r="O13" s="27"/>
      <c r="P13" s="27"/>
      <c r="Q13" s="31"/>
    </row>
    <row r="14" spans="1:17" ht="16.5" thickBot="1">
      <c r="A14" s="206"/>
      <c r="B14" s="218" t="s">
        <v>9</v>
      </c>
      <c r="C14" s="219" t="str">
        <f>IF('Seznam Ml.'!C14="","",'Seznam Ml.'!C14)</f>
        <v>Hlučín</v>
      </c>
      <c r="D14" s="220">
        <f>IF(Dvojce!J14="","",SUM(Dvojce!J14))</f>
      </c>
      <c r="E14" s="210">
        <f>IF(D14="","",SUM(Dvojce!K14))</f>
      </c>
      <c r="F14" s="211">
        <f>IF(Pú!F14="","",SUM(Pú!F14))</f>
      </c>
      <c r="G14" s="221">
        <f>IF(F14="","",SUM(Pú!G14))</f>
      </c>
      <c r="H14" s="222">
        <f>IF(4x60m!F14="","",SUM(4x60m!F14))</f>
      </c>
      <c r="I14" s="223">
        <f>IF(H14="","",SUM(4x60m!G14))</f>
      </c>
      <c r="J14" s="222">
        <f>IF(CTIF!G14="","",SUM(CTIF!G14))</f>
      </c>
      <c r="K14" s="224">
        <f>IF(J14="","",SUM(CTIF!H14))</f>
      </c>
      <c r="L14" s="225">
        <f t="shared" si="0"/>
      </c>
      <c r="M14" s="226">
        <f>IF(L14="","",RANK(L14,L9:L17,1))</f>
      </c>
      <c r="N14" s="14"/>
      <c r="O14" s="27"/>
      <c r="P14" s="27"/>
      <c r="Q14" s="31"/>
    </row>
    <row r="15" spans="1:17" ht="16.5" thickBot="1">
      <c r="A15" s="206"/>
      <c r="B15" s="218" t="s">
        <v>10</v>
      </c>
      <c r="C15" s="219" t="str">
        <f>IF('Seznam Ml.'!C15="","",'Seznam Ml.'!C15)</f>
        <v>Kozmice</v>
      </c>
      <c r="D15" s="220">
        <f>IF(Dvojce!J15="","",SUM(Dvojce!J15))</f>
      </c>
      <c r="E15" s="210">
        <f>IF(D15="","",SUM(Dvojce!K15))</f>
      </c>
      <c r="F15" s="211">
        <f>IF(Pú!F15="","",SUM(Pú!F15))</f>
      </c>
      <c r="G15" s="221">
        <f>IF(F15="","",SUM(Pú!G15))</f>
      </c>
      <c r="H15" s="222">
        <f>IF(4x60m!F15="","",SUM(4x60m!F15))</f>
      </c>
      <c r="I15" s="223">
        <f>IF(H15="","",SUM(4x60m!G15))</f>
      </c>
      <c r="J15" s="222">
        <f>IF(CTIF!G15="","",SUM(CTIF!G15))</f>
      </c>
      <c r="K15" s="224">
        <f>IF(J15="","",SUM(CTIF!H15))</f>
      </c>
      <c r="L15" s="225">
        <f t="shared" si="0"/>
      </c>
      <c r="M15" s="226">
        <f>IF(L15="","",RANK(L15,L9:L17,1))</f>
      </c>
      <c r="N15" s="14"/>
      <c r="O15" s="27"/>
      <c r="P15" s="27"/>
      <c r="Q15" s="31"/>
    </row>
    <row r="16" spans="1:17" ht="16.5" thickBot="1">
      <c r="A16" s="206"/>
      <c r="B16" s="218" t="s">
        <v>11</v>
      </c>
      <c r="C16" s="219" t="str">
        <f>IF('Seznam Ml.'!C16="","",'Seznam Ml.'!C16)</f>
        <v>Vřesina A</v>
      </c>
      <c r="D16" s="220">
        <f>IF(Dvojce!J16="","",SUM(Dvojce!J16))</f>
        <v>207.37</v>
      </c>
      <c r="E16" s="210">
        <f>IF(D16="","",SUM(Dvojce!K16))</f>
        <v>6</v>
      </c>
      <c r="F16" s="211">
        <f>IF(Pú!F16="","",SUM(Pú!F16))</f>
        <v>39.217</v>
      </c>
      <c r="G16" s="221">
        <f>IF(F16="","",SUM(Pú!G16))</f>
        <v>4</v>
      </c>
      <c r="H16" s="222">
        <f>IF(4x60m!F16="","",SUM(4x60m!F16))</f>
        <v>75.004</v>
      </c>
      <c r="I16" s="223">
        <f>IF(H16="","",SUM(4x60m!G16))</f>
        <v>3</v>
      </c>
      <c r="J16" s="222">
        <f>IF(CTIF!G16="","",SUM(CTIF!G16))</f>
        <v>118.77</v>
      </c>
      <c r="K16" s="224">
        <f>IF(J16="","",SUM(CTIF!H16))</f>
        <v>2</v>
      </c>
      <c r="L16" s="225">
        <f t="shared" si="0"/>
        <v>15</v>
      </c>
      <c r="M16" s="226">
        <v>4</v>
      </c>
      <c r="N16" s="14"/>
      <c r="O16" s="27"/>
      <c r="P16" s="27"/>
      <c r="Q16" s="31"/>
    </row>
    <row r="17" spans="1:17" ht="16.5" thickBot="1">
      <c r="A17" s="206"/>
      <c r="B17" s="218" t="s">
        <v>56</v>
      </c>
      <c r="C17" s="219" t="str">
        <f>IF('Seznam Ml.'!C17="","",'Seznam Ml.'!C17)</f>
        <v>Vřesina B</v>
      </c>
      <c r="D17" s="220">
        <f>IF(Dvojce!J17="","",SUM(Dvojce!J17))</f>
        <v>84.68</v>
      </c>
      <c r="E17" s="210">
        <f>IF(D17="","",SUM(Dvojce!K17))</f>
        <v>2</v>
      </c>
      <c r="F17" s="211">
        <f>IF(Pú!F17="","",SUM(Pú!F17))</f>
        <v>21.885</v>
      </c>
      <c r="G17" s="227">
        <f>IF(F17="","",SUM(Pú!G17))</f>
        <v>2</v>
      </c>
      <c r="H17" s="228">
        <f>IF(4x60m!F17="","",SUM(4x60m!F17))</f>
        <v>89.617</v>
      </c>
      <c r="I17" s="229">
        <f>IF(H17="","",SUM(4x60m!G17))</f>
        <v>6</v>
      </c>
      <c r="J17" s="228">
        <f>IF(CTIF!G17="","",SUM(CTIF!G17))</f>
        <v>159.5</v>
      </c>
      <c r="K17" s="230">
        <f>IF(J17="","",SUM(CTIF!H17))</f>
        <v>4</v>
      </c>
      <c r="L17" s="231">
        <f t="shared" si="0"/>
        <v>14</v>
      </c>
      <c r="M17" s="232">
        <f>IF(L17="","",RANK(L17,L9:L17,1))</f>
        <v>2</v>
      </c>
      <c r="N17" s="14"/>
      <c r="O17" s="27"/>
      <c r="P17" s="27"/>
      <c r="Q17" s="31"/>
    </row>
    <row r="18" spans="1:17" ht="16.5" thickBot="1">
      <c r="A18" s="168" t="s">
        <v>43</v>
      </c>
      <c r="B18" s="197" t="s">
        <v>4</v>
      </c>
      <c r="C18" s="57" t="str">
        <f>IF('Seznam Ml.'!C18="","",'Seznam Ml.'!C18)</f>
        <v>Hať</v>
      </c>
      <c r="D18" s="204">
        <f>IF(Dvojce!J18="","",SUM(Dvojce!J18))</f>
      </c>
      <c r="E18" s="58">
        <f>IF(D18="","",SUM(Dvojce!K18))</f>
      </c>
      <c r="F18" s="77">
        <f>IF(Pú!F18="","",SUM(Pú!F18))</f>
      </c>
      <c r="G18" s="58">
        <f>IF(F18="","",SUM(Pú!G18))</f>
      </c>
      <c r="H18" s="129">
        <f>IF(4x60m!F18="","",SUM(4x60m!F18))</f>
      </c>
      <c r="I18" s="58">
        <f>IF(H18="","",SUM(4x60m!G18))</f>
      </c>
      <c r="J18" s="129">
        <f>IF(CTIF!G18="","",SUM(CTIF!G18))</f>
      </c>
      <c r="K18" s="59">
        <f>IF(J18="","",SUM(CTIF!H18))</f>
      </c>
      <c r="L18" s="193">
        <f>IF(J18="","",SUM(E18,G18,I18,K18))</f>
      </c>
      <c r="M18" s="50">
        <f>IF(L18="","",RANK(L18,L18:L22,1))</f>
      </c>
      <c r="N18" s="14"/>
      <c r="O18" s="27"/>
      <c r="P18" s="27"/>
      <c r="Q18" s="31"/>
    </row>
    <row r="19" spans="1:17" ht="16.5" thickBot="1">
      <c r="A19" s="168"/>
      <c r="B19" s="199" t="s">
        <v>5</v>
      </c>
      <c r="C19" s="33" t="str">
        <f>IF('Seznam Ml.'!C19="","",'Seznam Ml.'!C19)</f>
        <v>Ludgeřovice</v>
      </c>
      <c r="D19" s="205">
        <f>IF(Dvojce!J19="","",SUM(Dvojce!J19))</f>
        <v>131.31</v>
      </c>
      <c r="E19" s="48">
        <f>IF(D19="","",SUM(Dvojce!K19))</f>
        <v>3</v>
      </c>
      <c r="F19" s="51">
        <f>IF(Pú!F19="","",SUM(Pú!F19))</f>
        <v>32.928</v>
      </c>
      <c r="G19" s="48">
        <f>IF(F19="","",SUM(Pú!G19))</f>
        <v>1</v>
      </c>
      <c r="H19" s="200">
        <f>IF(4x60m!F19="","",SUM(4x60m!F19))</f>
        <v>67.683</v>
      </c>
      <c r="I19" s="48">
        <f>IF(H19="","",SUM(4x60m!G19))</f>
        <v>2</v>
      </c>
      <c r="J19" s="200">
        <f>IF(CTIF!G19="","",SUM(CTIF!G19))</f>
        <v>122.56</v>
      </c>
      <c r="K19" s="49">
        <f>IF(J19="","",SUM(CTIF!H19))</f>
        <v>2</v>
      </c>
      <c r="L19" s="194">
        <f>IF(J19="","",SUM(E19,G19,I19,K19))</f>
        <v>8</v>
      </c>
      <c r="M19" s="45">
        <f>IF(L19="","",RANK(L19,L18:L22,1))</f>
        <v>2</v>
      </c>
      <c r="N19" s="14"/>
      <c r="O19" s="27"/>
      <c r="P19" s="27"/>
      <c r="Q19" s="31"/>
    </row>
    <row r="20" spans="1:17" ht="16.5" thickBot="1">
      <c r="A20" s="168"/>
      <c r="B20" s="199" t="s">
        <v>6</v>
      </c>
      <c r="C20" s="33" t="str">
        <f>IF('Seznam Ml.'!C20="","",'Seznam Ml.'!C20)</f>
        <v>Markvartovice A</v>
      </c>
      <c r="D20" s="205">
        <f>IF(Dvojce!J20="","",SUM(Dvojce!J20))</f>
        <v>70.78</v>
      </c>
      <c r="E20" s="48">
        <f>IF(D20="","",SUM(Dvojce!K20))</f>
        <v>1</v>
      </c>
      <c r="F20" s="51">
        <f>IF(Pú!F20="","",SUM(Pú!F20))</f>
        <v>34.071</v>
      </c>
      <c r="G20" s="48">
        <f>IF(F20="","",SUM(Pú!G20))</f>
        <v>2</v>
      </c>
      <c r="H20" s="200">
        <f>IF(4x60m!F20="","",SUM(4x60m!F20))</f>
        <v>62.558</v>
      </c>
      <c r="I20" s="48">
        <f>IF(H20="","",SUM(4x60m!G20))</f>
        <v>1</v>
      </c>
      <c r="J20" s="200">
        <f>IF(CTIF!G20="","",SUM(CTIF!G20))</f>
        <v>110.29</v>
      </c>
      <c r="K20" s="49">
        <f>IF(J20="","",SUM(CTIF!H20))</f>
        <v>1</v>
      </c>
      <c r="L20" s="194">
        <f>IF(J20="","",SUM(E20,G20,I20,K20))</f>
        <v>5</v>
      </c>
      <c r="M20" s="45">
        <f>IF(L20="","",RANK(L20,L19:L23,1))</f>
        <v>1</v>
      </c>
      <c r="N20" s="14"/>
      <c r="O20" s="27"/>
      <c r="P20" s="27"/>
      <c r="Q20" s="31"/>
    </row>
    <row r="21" spans="1:17" ht="16.5" thickBot="1">
      <c r="A21" s="168"/>
      <c r="B21" s="199" t="s">
        <v>7</v>
      </c>
      <c r="C21" s="33" t="str">
        <f>IF('Seznam Ml.'!C21="","",'Seznam Ml.'!C21)</f>
        <v>Markvartovice B</v>
      </c>
      <c r="D21" s="205">
        <f>IF(Dvojce!J21="","",SUM(Dvojce!J21))</f>
        <v>99.56</v>
      </c>
      <c r="E21" s="48">
        <f>IF(D21="","",SUM(Dvojce!K21))</f>
        <v>2</v>
      </c>
      <c r="F21" s="51">
        <f>IF(Pú!F21="","",SUM(Pú!F21))</f>
        <v>43.375</v>
      </c>
      <c r="G21" s="48">
        <f>IF(F21="","",SUM(Pú!G21))</f>
        <v>3</v>
      </c>
      <c r="H21" s="200">
        <f>IF(4x60m!F21="","",SUM(4x60m!F21))</f>
        <v>75.151</v>
      </c>
      <c r="I21" s="48">
        <f>IF(H21="","",SUM(4x60m!G21))</f>
        <v>3</v>
      </c>
      <c r="J21" s="200">
        <f>IF(CTIF!G21="","",SUM(CTIF!G21))</f>
        <v>134.72</v>
      </c>
      <c r="K21" s="49">
        <f>IF(J21="","",SUM(CTIF!H21))</f>
        <v>3</v>
      </c>
      <c r="L21" s="194">
        <f>IF(J21="","",SUM(E21,G21,I21,K21))</f>
        <v>11</v>
      </c>
      <c r="M21" s="45">
        <f>IF(L21="","",RANK(L21,L18:L22,1))</f>
        <v>3</v>
      </c>
      <c r="N21" s="15"/>
      <c r="O21" s="28"/>
      <c r="P21" s="26"/>
      <c r="Q21" s="31"/>
    </row>
    <row r="22" spans="1:17" ht="16.5" thickBot="1">
      <c r="A22" s="168"/>
      <c r="B22" s="201" t="s">
        <v>8</v>
      </c>
      <c r="C22" s="44" t="str">
        <f>IF('Seznam Ml.'!C22="","",'Seznam Ml.'!C22)</f>
        <v>Šilheřovice</v>
      </c>
      <c r="D22" s="279">
        <f>IF(Dvojce!J22="","",SUM(Dvojce!J22))</f>
      </c>
      <c r="E22" s="53">
        <f>IF(D22="","",SUM(Dvojce!K22))</f>
      </c>
      <c r="F22" s="78">
        <f>IF(Pú!F22="","",SUM(Pú!F22))</f>
      </c>
      <c r="G22" s="53">
        <f>IF(F22="","",SUM(Pú!G22))</f>
      </c>
      <c r="H22" s="202">
        <f>IF(4x60m!F22="","",SUM(4x60m!F22))</f>
      </c>
      <c r="I22" s="53">
        <f>IF(H22="","",SUM(4x60m!G22))</f>
      </c>
      <c r="J22" s="202">
        <f>IF(CTIF!G22="","",SUM(CTIF!G22))</f>
      </c>
      <c r="K22" s="54">
        <f>IF(J22="","",SUM(CTIF!H22))</f>
      </c>
      <c r="L22" s="195">
        <f>IF(J22="","",SUM(E22,G22,I22,K22))</f>
      </c>
      <c r="M22" s="46">
        <f>IF(L22="","",RANK(L22,L18:L22,1))</f>
      </c>
      <c r="N22" s="15"/>
      <c r="O22" s="28"/>
      <c r="P22" s="26"/>
      <c r="Q22" s="31"/>
    </row>
    <row r="23" spans="1:17" ht="15.75">
      <c r="A23" s="95"/>
      <c r="B23" s="98"/>
      <c r="C23" s="96"/>
      <c r="D23" s="92"/>
      <c r="E23" s="108"/>
      <c r="F23" s="109"/>
      <c r="G23" s="108"/>
      <c r="H23" s="92"/>
      <c r="I23" s="108"/>
      <c r="J23" s="92"/>
      <c r="K23" s="108"/>
      <c r="L23" s="110"/>
      <c r="M23" s="94"/>
      <c r="N23" s="106"/>
      <c r="O23" s="26"/>
      <c r="P23" s="26"/>
      <c r="Q23" s="31"/>
    </row>
    <row r="24" spans="1:17" ht="15.75">
      <c r="A24" s="89"/>
      <c r="B24" s="100"/>
      <c r="C24" s="55"/>
      <c r="D24" s="41"/>
      <c r="E24" s="56"/>
      <c r="F24" s="111"/>
      <c r="G24" s="56"/>
      <c r="H24" s="41"/>
      <c r="I24" s="56"/>
      <c r="J24" s="41"/>
      <c r="K24" s="56"/>
      <c r="L24" s="39"/>
      <c r="M24" s="40"/>
      <c r="N24" s="106"/>
      <c r="O24" s="26"/>
      <c r="P24" s="26"/>
      <c r="Q24" s="31"/>
    </row>
    <row r="25" spans="1:17" ht="15.75">
      <c r="A25" s="89"/>
      <c r="B25" s="4"/>
      <c r="C25" s="55"/>
      <c r="D25" s="41"/>
      <c r="E25" s="56"/>
      <c r="F25" s="111"/>
      <c r="G25" s="56"/>
      <c r="H25" s="41"/>
      <c r="I25" s="56"/>
      <c r="J25" s="41"/>
      <c r="K25" s="56"/>
      <c r="L25" s="39"/>
      <c r="M25" s="40"/>
      <c r="N25" s="106"/>
      <c r="O25" s="26"/>
      <c r="P25" s="26"/>
      <c r="Q25" s="31"/>
    </row>
    <row r="26" spans="1:17" ht="15.75">
      <c r="A26" s="89"/>
      <c r="B26" s="4"/>
      <c r="C26" s="55"/>
      <c r="D26" s="41"/>
      <c r="E26" s="56"/>
      <c r="F26" s="111"/>
      <c r="G26" s="56"/>
      <c r="H26" s="41"/>
      <c r="I26" s="56"/>
      <c r="J26" s="41"/>
      <c r="K26" s="56"/>
      <c r="L26" s="39"/>
      <c r="M26" s="40"/>
      <c r="N26" s="107"/>
      <c r="O26" s="26"/>
      <c r="P26" s="26"/>
      <c r="Q26" s="31"/>
    </row>
    <row r="27" spans="1:17" ht="15.75">
      <c r="A27" s="89"/>
      <c r="B27" s="4"/>
      <c r="C27" s="55"/>
      <c r="D27" s="41"/>
      <c r="E27" s="56"/>
      <c r="F27" s="111"/>
      <c r="G27" s="56"/>
      <c r="H27" s="41"/>
      <c r="I27" s="56"/>
      <c r="J27" s="41"/>
      <c r="K27" s="56"/>
      <c r="L27" s="39"/>
      <c r="M27" s="40"/>
      <c r="N27" s="107"/>
      <c r="O27" s="26"/>
      <c r="P27" s="26"/>
      <c r="Q27" s="31"/>
    </row>
    <row r="28" spans="3:13" ht="15.75">
      <c r="C28" s="112"/>
      <c r="D28" s="112"/>
      <c r="E28" s="113"/>
      <c r="F28" s="112"/>
      <c r="G28" s="113"/>
      <c r="H28" s="112"/>
      <c r="I28" s="114"/>
      <c r="J28" s="115"/>
      <c r="K28" s="114"/>
      <c r="L28" s="116"/>
      <c r="M28" s="196"/>
    </row>
    <row r="29" spans="3:13" ht="15.75">
      <c r="C29" s="112"/>
      <c r="D29" s="112"/>
      <c r="E29" s="113"/>
      <c r="F29" s="112"/>
      <c r="G29" s="113"/>
      <c r="H29" s="112"/>
      <c r="I29" s="114"/>
      <c r="J29" s="115"/>
      <c r="K29" s="114"/>
      <c r="L29" s="116"/>
      <c r="M29" s="196"/>
    </row>
  </sheetData>
  <sheetProtection/>
  <mergeCells count="14">
    <mergeCell ref="O1:Q1"/>
    <mergeCell ref="M2:M3"/>
    <mergeCell ref="B1:M1"/>
    <mergeCell ref="B2:B3"/>
    <mergeCell ref="C2:C3"/>
    <mergeCell ref="L2:L3"/>
    <mergeCell ref="F2:G2"/>
    <mergeCell ref="H2:I2"/>
    <mergeCell ref="A4:A8"/>
    <mergeCell ref="A9:A17"/>
    <mergeCell ref="A18:A22"/>
    <mergeCell ref="A2:A3"/>
    <mergeCell ref="D2:E2"/>
    <mergeCell ref="J2:K2"/>
  </mergeCells>
  <printOptions/>
  <pageMargins left="0.11811023622047245" right="0.11811023622047245" top="0.7874015748031497" bottom="0.7874015748031497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Jan Durlák</cp:lastModifiedBy>
  <cp:lastPrinted>2024-05-08T14:53:37Z</cp:lastPrinted>
  <dcterms:created xsi:type="dcterms:W3CDTF">2010-08-15T10:37:25Z</dcterms:created>
  <dcterms:modified xsi:type="dcterms:W3CDTF">2024-05-08T14:54:24Z</dcterms:modified>
  <cp:category/>
  <cp:version/>
  <cp:contentType/>
  <cp:contentStatus/>
</cp:coreProperties>
</file>